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7"/>
  </bookViews>
  <sheets>
    <sheet name="Tab1" sheetId="1" r:id="rId1"/>
    <sheet name="Tab2" sheetId="2" r:id="rId2"/>
    <sheet name="Tab3-4" sheetId="3" r:id="rId3"/>
    <sheet name="Tab5" sheetId="4" r:id="rId4"/>
    <sheet name="Tab6" sheetId="5" r:id="rId5"/>
    <sheet name="Tab7" sheetId="6" r:id="rId6"/>
    <sheet name="Tab8" sheetId="7" r:id="rId7"/>
    <sheet name="Tab9-10" sheetId="8" r:id="rId8"/>
  </sheets>
  <definedNames/>
  <calcPr fullCalcOnLoad="1"/>
</workbook>
</file>

<file path=xl/sharedStrings.xml><?xml version="1.0" encoding="utf-8"?>
<sst xmlns="http://schemas.openxmlformats.org/spreadsheetml/2006/main" count="356" uniqueCount="242">
  <si>
    <t>Mzdové prostriedky - dotácia a čerpanie FRI - rok 2008</t>
  </si>
  <si>
    <t>v Sk</t>
  </si>
  <si>
    <t>pridelené prostriedky</t>
  </si>
  <si>
    <t>0771100</t>
  </si>
  <si>
    <t>I-08-005-00</t>
  </si>
  <si>
    <t>077150303</t>
  </si>
  <si>
    <t>0771327</t>
  </si>
  <si>
    <t>0771370</t>
  </si>
  <si>
    <t>škola</t>
  </si>
  <si>
    <t>výskum</t>
  </si>
  <si>
    <t>zostatok dotácie z r.2007</t>
  </si>
  <si>
    <t>dotácia</t>
  </si>
  <si>
    <t>dodatky</t>
  </si>
  <si>
    <t>celkom rozpočet</t>
  </si>
  <si>
    <t>ČERPANIE</t>
  </si>
  <si>
    <t>mesiac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</si>
  <si>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</si>
  <si>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</si>
  <si>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</si>
  <si>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</si>
  <si>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</si>
  <si>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</si>
  <si>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</si>
  <si>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</si>
  <si>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</si>
  <si>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</si>
  <si>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</si>
  <si>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</si>
  <si>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SPOLU</t>
  </si>
  <si>
    <t>ZOSTATOK:</t>
  </si>
  <si>
    <t>Internát Ružom.</t>
  </si>
  <si>
    <t>ukončený 3.st.</t>
  </si>
  <si>
    <t>el.podpis</t>
  </si>
  <si>
    <t>pridelené účelové</t>
  </si>
  <si>
    <t>prostriedky</t>
  </si>
  <si>
    <t>dodatok</t>
  </si>
  <si>
    <t>spolu pridelené</t>
  </si>
  <si>
    <t>Tabuľka č.1</t>
  </si>
  <si>
    <t>Tabuľka č.2</t>
  </si>
  <si>
    <t xml:space="preserve">Mzdové prostriedky hradené z dotácie z programov škola a výskum (0771100 a I-08-005-00 podľa katedier a pracovných úsekov za rok 2008  </t>
  </si>
  <si>
    <t>K-MM</t>
  </si>
  <si>
    <t>K-I</t>
  </si>
  <si>
    <t>K-MME</t>
  </si>
  <si>
    <t>K-TK</t>
  </si>
  <si>
    <t>K-IS</t>
  </si>
  <si>
    <t>K-DS</t>
  </si>
  <si>
    <t>K-MNT</t>
  </si>
  <si>
    <t>K-ST</t>
  </si>
  <si>
    <t>CIT</t>
  </si>
  <si>
    <t>DEK</t>
  </si>
  <si>
    <t>DPP</t>
  </si>
  <si>
    <t>DPR</t>
  </si>
  <si>
    <t>otkóber</t>
  </si>
  <si>
    <t>spolu</t>
  </si>
  <si>
    <t>zníženie čerpania o rfefundáciu za práce na projekte 06G050102 z Európskeho sociálneho fondu</t>
  </si>
  <si>
    <t>:</t>
  </si>
  <si>
    <t>spolu po znížení o refundáciu :</t>
  </si>
  <si>
    <t>poznámka: projektové centrum a IC je vykázané spolu s dekanátom</t>
  </si>
  <si>
    <t>Tabuľka č.3</t>
  </si>
  <si>
    <t xml:space="preserve">Tovary a služby z programu O771100 - bežná dotácia "škola" </t>
  </si>
  <si>
    <t>1. a 2. stupeň vzdelávania</t>
  </si>
  <si>
    <t>v SK</t>
  </si>
  <si>
    <t>F.stredisko</t>
  </si>
  <si>
    <t xml:space="preserve"> - katedra</t>
  </si>
  <si>
    <t>Pridelené</t>
  </si>
  <si>
    <t>Čerpané</t>
  </si>
  <si>
    <t>Zostatok k 31.12.08</t>
  </si>
  <si>
    <t>spolu FRI</t>
  </si>
  <si>
    <t xml:space="preserve">*  105120  </t>
  </si>
  <si>
    <t>KMM</t>
  </si>
  <si>
    <t xml:space="preserve">*  105130  </t>
  </si>
  <si>
    <t>KI</t>
  </si>
  <si>
    <t xml:space="preserve">*  105140  </t>
  </si>
  <si>
    <t>KMME</t>
  </si>
  <si>
    <t xml:space="preserve">*  105150  </t>
  </si>
  <si>
    <t>KTK</t>
  </si>
  <si>
    <t xml:space="preserve">*  105160  </t>
  </si>
  <si>
    <t>KIS</t>
  </si>
  <si>
    <t xml:space="preserve">*  105170  </t>
  </si>
  <si>
    <t>KDS</t>
  </si>
  <si>
    <t xml:space="preserve">*  105180  </t>
  </si>
  <si>
    <t>KMNT</t>
  </si>
  <si>
    <t xml:space="preserve">*  105190  </t>
  </si>
  <si>
    <t>KST</t>
  </si>
  <si>
    <t xml:space="preserve">*  105210  </t>
  </si>
  <si>
    <t>*  105916  Dekanát FRI</t>
  </si>
  <si>
    <t>*  105920  Inf.centrum</t>
  </si>
  <si>
    <t>*  105930  Centrum IT</t>
  </si>
  <si>
    <t>Tabuľka č.4</t>
  </si>
  <si>
    <t>podprogram I-08-005-00</t>
  </si>
  <si>
    <t>fin.stredisko - katedra</t>
  </si>
  <si>
    <t>pridelelné</t>
  </si>
  <si>
    <t>z toho FGÚ</t>
  </si>
  <si>
    <t>čerpané</t>
  </si>
  <si>
    <t>zostatok</t>
  </si>
  <si>
    <t>*  105120  KMM</t>
  </si>
  <si>
    <t>*  105130  KI</t>
  </si>
  <si>
    <t>*  105140  KMME</t>
  </si>
  <si>
    <t>*  105150  KTK</t>
  </si>
  <si>
    <t>*  105160  KIS</t>
  </si>
  <si>
    <t>*  105170  KDS</t>
  </si>
  <si>
    <t>*  105180  KMNT</t>
  </si>
  <si>
    <t>*  105190  KST</t>
  </si>
  <si>
    <t>*  105940  Proj.centrum</t>
  </si>
  <si>
    <t>Tabuľka č.5</t>
  </si>
  <si>
    <t>Účelové finančné prostriedky, funkčná oblasť 0942, program 077 13 pridelelné FRI - rok 2008</t>
  </si>
  <si>
    <t>podprogram</t>
  </si>
  <si>
    <t>názov</t>
  </si>
  <si>
    <t>pracovisko</t>
  </si>
  <si>
    <t>typ dotácie</t>
  </si>
  <si>
    <t>pridelené (Sk)</t>
  </si>
  <si>
    <t>čerpané  (Sk)</t>
  </si>
  <si>
    <t>zostatok (Sk)</t>
  </si>
  <si>
    <t>07713 70</t>
  </si>
  <si>
    <t>Projekt zavedenia elektronického podpisu</t>
  </si>
  <si>
    <t>BV</t>
  </si>
  <si>
    <t>KV</t>
  </si>
  <si>
    <t>07713 72</t>
  </si>
  <si>
    <t>Hlasový výstup pre www</t>
  </si>
  <si>
    <t>tabuľka č.6</t>
  </si>
  <si>
    <t xml:space="preserve">Pridelené a čerpané finančné prostriedky na projekty vedy a výskumu </t>
  </si>
  <si>
    <t>FRI v roku 2008</t>
  </si>
  <si>
    <t>APVV</t>
  </si>
  <si>
    <t>bežné výdavky</t>
  </si>
  <si>
    <t>kapitálové výdavky</t>
  </si>
  <si>
    <t>počet</t>
  </si>
  <si>
    <t>pridelené</t>
  </si>
  <si>
    <t>VEGA</t>
  </si>
  <si>
    <t>MVTS</t>
  </si>
  <si>
    <t>KEGA</t>
  </si>
  <si>
    <t xml:space="preserve">Sociálne dotácie a osobitné prémie </t>
  </si>
  <si>
    <t>rok 2008</t>
  </si>
  <si>
    <t>tabuľka č.7</t>
  </si>
  <si>
    <t>štipendiá pre I. a II. stupeň</t>
  </si>
  <si>
    <t>program</t>
  </si>
  <si>
    <t xml:space="preserve">sociálne štipendiá </t>
  </si>
  <si>
    <t>0771501</t>
  </si>
  <si>
    <t>motivačné mimoriadne</t>
  </si>
  <si>
    <t>0771502</t>
  </si>
  <si>
    <t>štipendiá pre III. Stupeň</t>
  </si>
  <si>
    <t>doktorandi</t>
  </si>
  <si>
    <t>0771125</t>
  </si>
  <si>
    <t>ubytovacie zariadenie ŠD</t>
  </si>
  <si>
    <t>0771503</t>
  </si>
  <si>
    <t xml:space="preserve">z toho :mzdy </t>
  </si>
  <si>
    <t xml:space="preserve">           odvody+tovary a služby</t>
  </si>
  <si>
    <t>osobitné prémie pre III.stup.</t>
  </si>
  <si>
    <t xml:space="preserve">zahraniční štipedisti </t>
  </si>
  <si>
    <t>05T0803</t>
  </si>
  <si>
    <t xml:space="preserve"> z toho:             - bežné výdavky</t>
  </si>
  <si>
    <t xml:space="preserve">                        - štipendium</t>
  </si>
  <si>
    <t>Hospodárenie s nedotačnými prostriedkami za rok 2008</t>
  </si>
  <si>
    <t>tabuľka č. 8</t>
  </si>
  <si>
    <t>domácie nedotačné projekty</t>
  </si>
  <si>
    <t>tis.Sk</t>
  </si>
  <si>
    <t>zdroj 46</t>
  </si>
  <si>
    <t>1.stupeň vzdel.</t>
  </si>
  <si>
    <t>2.stupeň vzdel.</t>
  </si>
  <si>
    <t>3.stupeň vzdel.</t>
  </si>
  <si>
    <t>Internát  Ružomb.</t>
  </si>
  <si>
    <t>príjmy</t>
  </si>
  <si>
    <t>zostatky z min.rokov</t>
  </si>
  <si>
    <t>výdavky</t>
  </si>
  <si>
    <t xml:space="preserve"> zahraničné nedotačné projekty</t>
  </si>
  <si>
    <t>zdroj 35</t>
  </si>
  <si>
    <t>veda a výskum</t>
  </si>
  <si>
    <t>vzdelávanie</t>
  </si>
  <si>
    <t>Náklady podnikateľskej činnosti za rok 2007</t>
  </si>
  <si>
    <t>tabuľka č.9</t>
  </si>
  <si>
    <t>Náklady</t>
  </si>
  <si>
    <t>č.účtu hl.knihy</t>
  </si>
  <si>
    <t>text</t>
  </si>
  <si>
    <t xml:space="preserve"> Sk</t>
  </si>
  <si>
    <t>knihy, časopisy</t>
  </si>
  <si>
    <t>kancelárske potreby</t>
  </si>
  <si>
    <t>papier</t>
  </si>
  <si>
    <t>PHM a ost.mat.na dopravu</t>
  </si>
  <si>
    <t>čistiace, hygienické potreby</t>
  </si>
  <si>
    <t xml:space="preserve">stav., vod.a el. mater. </t>
  </si>
  <si>
    <t>DHM-pístr.a zariadenia</t>
  </si>
  <si>
    <t>DHM-nábytok</t>
  </si>
  <si>
    <t>DHM-ostatný</t>
  </si>
  <si>
    <t>reklamné predmety</t>
  </si>
  <si>
    <t>ostatný materiál</t>
  </si>
  <si>
    <t>elektrická energia</t>
  </si>
  <si>
    <t>tepelná energia</t>
  </si>
  <si>
    <t>vodné,stočné</t>
  </si>
  <si>
    <t>oprava a údržba stavieb</t>
  </si>
  <si>
    <t>oprava a údržba strojov</t>
  </si>
  <si>
    <t>oprava a údržba IT</t>
  </si>
  <si>
    <t>oprava a údržba ostatné</t>
  </si>
  <si>
    <t>cestovné-tuzemské</t>
  </si>
  <si>
    <t>cestovné-zahraničné</t>
  </si>
  <si>
    <t>reprezentačné</t>
  </si>
  <si>
    <t>prenájom priestorov</t>
  </si>
  <si>
    <t>iný prenájom</t>
  </si>
  <si>
    <t>vložné na konferencie</t>
  </si>
  <si>
    <t>ďalšie vzdelávanie</t>
  </si>
  <si>
    <t>telefóny</t>
  </si>
  <si>
    <t>počítačové siete</t>
  </si>
  <si>
    <t>poštovné</t>
  </si>
  <si>
    <t>odvoz odpadu</t>
  </si>
  <si>
    <t>revízie zariadení</t>
  </si>
  <si>
    <t>dopravné služby</t>
  </si>
  <si>
    <t>inzercia, propagácia</t>
  </si>
  <si>
    <t>drobný nehmotný majetok</t>
  </si>
  <si>
    <t>tlač, viazanie</t>
  </si>
  <si>
    <t>preventívne zdr.prehliadky</t>
  </si>
  <si>
    <t>práce súvisiace s údržbou</t>
  </si>
  <si>
    <t>čistenie a pranie</t>
  </si>
  <si>
    <t>zhotovenie kľúčov</t>
  </si>
  <si>
    <t>ostatné služby</t>
  </si>
  <si>
    <t>mzdy a dohody o vyk. Práce</t>
  </si>
  <si>
    <t>zákonné soc.poistné</t>
  </si>
  <si>
    <t>tvorba soc.fondu</t>
  </si>
  <si>
    <t>príspevok zamest.na strav.</t>
  </si>
  <si>
    <t>náhrady pri PN</t>
  </si>
  <si>
    <t>daň z nehnuteľnosti a daň z MV</t>
  </si>
  <si>
    <t>ostatné pokuty a penále</t>
  </si>
  <si>
    <t>odpis nevymož.pohľadávok</t>
  </si>
  <si>
    <t>kurzové straty</t>
  </si>
  <si>
    <t>bankové poplatky</t>
  </si>
  <si>
    <t>poistné náklady(havar.)</t>
  </si>
  <si>
    <t>ostatné náklady</t>
  </si>
  <si>
    <t>odpisy</t>
  </si>
  <si>
    <t>ostatné (odvod na R 10% a</t>
  </si>
  <si>
    <t>subdodávky v rámci ŽU)</t>
  </si>
  <si>
    <t>zrážková daň</t>
  </si>
  <si>
    <t>náklady spolu</t>
  </si>
  <si>
    <t>tabuľka č.10</t>
  </si>
  <si>
    <t>Výnosy a hospodársky výsledok z podnikateľskej činnosti za rok 2007</t>
  </si>
  <si>
    <t xml:space="preserve">výnosy </t>
  </si>
  <si>
    <t>z ubytovania ostatných</t>
  </si>
  <si>
    <t>úroky</t>
  </si>
  <si>
    <t>kurzové zisky</t>
  </si>
  <si>
    <t>poplatky za ďalšie vzdeláv.</t>
  </si>
  <si>
    <t>ostatné výnosy</t>
  </si>
  <si>
    <t>prenájom majetku</t>
  </si>
  <si>
    <t>oprava výnosov min.ob.</t>
  </si>
  <si>
    <t>vnútroorganizačné prevody</t>
  </si>
  <si>
    <t>výnosy spolu</t>
  </si>
  <si>
    <t>Hospodársky výsledok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</si>
</sst>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3" fontId="0" fillId="0" borderId="20" xfId="0" applyNumberForma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Fill="1" applyBorder="1" applyAlignment="1">
      <alignment/>
    </xf>
    <xf numFmtId="3" fontId="0" fillId="0" borderId="1" xfId="0" applyNumberFormat="1" applyBorder="1" applyAlignment="1">
      <alignment/>
    </xf>
    <xf numFmtId="0" fontId="2" fillId="0" borderId="26" xfId="0" applyFont="1" applyBorder="1" applyAlignment="1">
      <alignment/>
    </xf>
    <xf numFmtId="3" fontId="2" fillId="0" borderId="27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  <xf numFmtId="49" fontId="0" fillId="0" borderId="3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28" xfId="0" applyBorder="1" applyAlignment="1">
      <alignment/>
    </xf>
    <xf numFmtId="49" fontId="0" fillId="0" borderId="21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34" xfId="0" applyFill="1" applyBorder="1" applyAlignment="1">
      <alignment/>
    </xf>
    <xf numFmtId="3" fontId="0" fillId="0" borderId="35" xfId="0" applyNumberFormat="1" applyBorder="1" applyAlignment="1">
      <alignment/>
    </xf>
    <xf numFmtId="0" fontId="2" fillId="0" borderId="18" xfId="0" applyFont="1" applyBorder="1" applyAlignment="1">
      <alignment/>
    </xf>
    <xf numFmtId="3" fontId="2" fillId="0" borderId="36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7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0" fillId="0" borderId="9" xfId="0" applyBorder="1" applyAlignment="1">
      <alignment/>
    </xf>
    <xf numFmtId="4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39" xfId="0" applyNumberFormat="1" applyFont="1" applyBorder="1" applyAlignment="1">
      <alignment/>
    </xf>
    <xf numFmtId="49" fontId="8" fillId="0" borderId="26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4" fontId="0" fillId="0" borderId="9" xfId="0" applyNumberFormat="1" applyBorder="1" applyAlignment="1">
      <alignment/>
    </xf>
    <xf numFmtId="49" fontId="0" fillId="0" borderId="5" xfId="0" applyNumberFormat="1" applyBorder="1" applyAlignment="1">
      <alignment/>
    </xf>
    <xf numFmtId="4" fontId="0" fillId="0" borderId="0" xfId="0" applyNumberForma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0" fontId="8" fillId="0" borderId="14" xfId="0" applyFont="1" applyBorder="1" applyAlignment="1">
      <alignment horizontal="right"/>
    </xf>
    <xf numFmtId="0" fontId="0" fillId="0" borderId="16" xfId="0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36" xfId="0" applyFont="1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0" fillId="0" borderId="45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8" fillId="0" borderId="16" xfId="0" applyFont="1" applyBorder="1" applyAlignment="1">
      <alignment/>
    </xf>
    <xf numFmtId="0" fontId="0" fillId="0" borderId="49" xfId="0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0" fontId="0" fillId="0" borderId="17" xfId="0" applyFill="1" applyBorder="1" applyAlignment="1">
      <alignment/>
    </xf>
    <xf numFmtId="3" fontId="0" fillId="0" borderId="5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7" xfId="0" applyNumberFormat="1" applyBorder="1" applyAlignment="1">
      <alignment/>
    </xf>
    <xf numFmtId="49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51" xfId="0" applyBorder="1" applyAlignment="1">
      <alignment/>
    </xf>
    <xf numFmtId="0" fontId="8" fillId="0" borderId="19" xfId="0" applyFont="1" applyBorder="1" applyAlignment="1">
      <alignment/>
    </xf>
    <xf numFmtId="0" fontId="0" fillId="0" borderId="36" xfId="0" applyBorder="1" applyAlignment="1">
      <alignment/>
    </xf>
    <xf numFmtId="49" fontId="0" fillId="0" borderId="52" xfId="0" applyNumberFormat="1" applyBorder="1" applyAlignment="1">
      <alignment/>
    </xf>
    <xf numFmtId="49" fontId="0" fillId="0" borderId="53" xfId="0" applyNumberFormat="1" applyBorder="1" applyAlignment="1">
      <alignment/>
    </xf>
    <xf numFmtId="49" fontId="0" fillId="0" borderId="54" xfId="0" applyNumberFormat="1" applyBorder="1" applyAlignment="1">
      <alignment/>
    </xf>
    <xf numFmtId="49" fontId="0" fillId="0" borderId="55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56" xfId="0" applyNumberFormat="1" applyBorder="1" applyAlignment="1">
      <alignment/>
    </xf>
    <xf numFmtId="3" fontId="0" fillId="0" borderId="49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39" xfId="0" applyNumberFormat="1" applyBorder="1" applyAlignment="1">
      <alignment/>
    </xf>
    <xf numFmtId="0" fontId="8" fillId="0" borderId="51" xfId="0" applyFont="1" applyBorder="1" applyAlignment="1">
      <alignment/>
    </xf>
    <xf numFmtId="49" fontId="0" fillId="0" borderId="34" xfId="0" applyNumberFormat="1" applyBorder="1" applyAlignment="1">
      <alignment/>
    </xf>
    <xf numFmtId="49" fontId="0" fillId="0" borderId="57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58" xfId="0" applyBorder="1" applyAlignment="1">
      <alignment/>
    </xf>
    <xf numFmtId="0" fontId="0" fillId="0" borderId="33" xfId="0" applyBorder="1" applyAlignment="1">
      <alignment/>
    </xf>
    <xf numFmtId="0" fontId="0" fillId="0" borderId="56" xfId="0" applyBorder="1" applyAlignment="1">
      <alignment/>
    </xf>
    <xf numFmtId="3" fontId="0" fillId="0" borderId="42" xfId="0" applyNumberFormat="1" applyBorder="1" applyAlignment="1">
      <alignment/>
    </xf>
    <xf numFmtId="0" fontId="8" fillId="0" borderId="39" xfId="0" applyFont="1" applyBorder="1" applyAlignment="1">
      <alignment/>
    </xf>
    <xf numFmtId="0" fontId="8" fillId="0" borderId="26" xfId="0" applyFont="1" applyBorder="1" applyAlignment="1">
      <alignment/>
    </xf>
    <xf numFmtId="3" fontId="8" fillId="0" borderId="2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0" fillId="0" borderId="3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1"/>
  <sheetViews>
    <sheetView workbookViewId="0" topLeftCell="A1">
      <selection activeCell="N6" sqref="N6"/>
    </sheetView>
  </sheetViews>
  <sheetFormatPr defaultColWidth="9.140625" defaultRowHeight="12.75"/>
  <cols>
    <col min="2" max="2" width="14.421875" style="0" customWidth="1"/>
    <col min="4" max="4" width="0.71875" style="0" hidden="1" customWidth="1"/>
    <col min="5" max="5" width="15.140625" style="0" customWidth="1"/>
    <col min="6" max="6" width="9.140625" style="0" hidden="1" customWidth="1"/>
    <col min="7" max="7" width="14.8515625" style="0" customWidth="1"/>
    <col min="8" max="8" width="14.57421875" style="0" customWidth="1"/>
  </cols>
  <sheetData>
    <row r="3" ht="12.75">
      <c r="G3" t="s">
        <v>37</v>
      </c>
    </row>
    <row r="5" spans="2:14" ht="18">
      <c r="B5" s="1" t="s">
        <v>0</v>
      </c>
      <c r="C5" s="1"/>
      <c r="D5" s="1"/>
      <c r="E5" s="1"/>
      <c r="F5" s="1"/>
      <c r="G5" s="1"/>
      <c r="H5" s="2"/>
      <c r="I5" s="2"/>
      <c r="J5" s="2"/>
      <c r="K5" s="3"/>
      <c r="L5" s="4"/>
      <c r="M5" s="4"/>
      <c r="N5" s="4"/>
    </row>
    <row r="6" spans="5:14" ht="13.5" thickBot="1">
      <c r="E6" s="4"/>
      <c r="F6" s="4"/>
      <c r="G6" s="45" t="s">
        <v>1</v>
      </c>
      <c r="H6" s="4"/>
      <c r="I6" s="44"/>
      <c r="J6" s="4"/>
      <c r="K6" s="4"/>
      <c r="L6" s="4"/>
      <c r="M6" s="4"/>
      <c r="N6" s="4"/>
    </row>
    <row r="7" spans="2:14" ht="12.75">
      <c r="B7" s="60" t="s">
        <v>2</v>
      </c>
      <c r="C7" s="61"/>
      <c r="D7" s="62"/>
      <c r="E7" s="63" t="s">
        <v>3</v>
      </c>
      <c r="F7" s="62"/>
      <c r="G7" s="64" t="s">
        <v>4</v>
      </c>
      <c r="H7" s="33"/>
      <c r="I7" s="33"/>
      <c r="J7" s="33"/>
      <c r="K7" s="33"/>
      <c r="L7" s="33"/>
      <c r="M7" s="33"/>
      <c r="N7" s="33"/>
    </row>
    <row r="8" spans="2:14" ht="13.5" thickBot="1">
      <c r="B8" s="65"/>
      <c r="C8" s="66"/>
      <c r="D8" s="67"/>
      <c r="E8" s="68" t="s">
        <v>8</v>
      </c>
      <c r="F8" s="69"/>
      <c r="G8" s="70" t="s">
        <v>9</v>
      </c>
      <c r="H8" s="29"/>
      <c r="I8" s="29"/>
      <c r="J8" s="29"/>
      <c r="K8" s="29"/>
      <c r="L8" s="29"/>
      <c r="M8" s="29"/>
      <c r="N8" s="29"/>
    </row>
    <row r="9" spans="2:14" ht="12.75">
      <c r="B9" s="6" t="s">
        <v>10</v>
      </c>
      <c r="C9" s="7"/>
      <c r="D9" s="7"/>
      <c r="E9" s="9">
        <v>70641</v>
      </c>
      <c r="F9" s="10"/>
      <c r="G9" s="11">
        <v>20882</v>
      </c>
      <c r="H9" s="29"/>
      <c r="I9" s="29"/>
      <c r="J9" s="29"/>
      <c r="K9" s="29"/>
      <c r="L9" s="29"/>
      <c r="M9" s="29"/>
      <c r="N9" s="29"/>
    </row>
    <row r="10" spans="2:14" ht="12.75">
      <c r="B10" s="12" t="s">
        <v>11</v>
      </c>
      <c r="C10" s="13"/>
      <c r="D10" s="17"/>
      <c r="E10" s="14">
        <v>38055000</v>
      </c>
      <c r="F10" s="15"/>
      <c r="G10" s="16">
        <v>2753000</v>
      </c>
      <c r="H10" s="29"/>
      <c r="I10" s="29"/>
      <c r="J10" s="29"/>
      <c r="K10" s="29"/>
      <c r="L10" s="29"/>
      <c r="M10" s="29"/>
      <c r="N10" s="29"/>
    </row>
    <row r="11" spans="2:14" ht="12.75">
      <c r="B11" s="12" t="s">
        <v>12</v>
      </c>
      <c r="C11" s="13"/>
      <c r="D11" s="17"/>
      <c r="E11" s="14">
        <v>1014200</v>
      </c>
      <c r="F11" s="15"/>
      <c r="G11" s="16">
        <v>0</v>
      </c>
      <c r="H11" s="29"/>
      <c r="I11" s="29"/>
      <c r="J11" s="29"/>
      <c r="K11" s="29"/>
      <c r="L11" s="29"/>
      <c r="M11" s="29"/>
      <c r="N11" s="29"/>
    </row>
    <row r="12" spans="2:14" ht="13.5" thickBot="1">
      <c r="B12" s="80" t="s">
        <v>13</v>
      </c>
      <c r="C12" s="81"/>
      <c r="D12" s="82"/>
      <c r="E12" s="83">
        <f>(E9+E10+E11)</f>
        <v>39139841</v>
      </c>
      <c r="F12" s="83">
        <f>(F9+F10+F11)</f>
        <v>0</v>
      </c>
      <c r="G12" s="84">
        <f>(G9+G10+G11)</f>
        <v>2773882</v>
      </c>
      <c r="H12" s="34"/>
      <c r="I12" s="34"/>
      <c r="J12" s="34"/>
      <c r="K12" s="34"/>
      <c r="L12" s="34"/>
      <c r="M12" s="34"/>
      <c r="N12" s="34"/>
    </row>
    <row r="13" spans="2:14" ht="12.75">
      <c r="B13" s="40"/>
      <c r="C13" s="41"/>
      <c r="D13" s="41"/>
      <c r="E13" s="85"/>
      <c r="F13" s="85"/>
      <c r="G13" s="86"/>
      <c r="H13" s="29"/>
      <c r="I13" s="29"/>
      <c r="J13" s="29"/>
      <c r="K13" s="29"/>
      <c r="L13" s="29"/>
      <c r="M13" s="29"/>
      <c r="N13" s="29"/>
    </row>
    <row r="14" spans="2:14" ht="13.5" thickBot="1">
      <c r="B14" s="48" t="s">
        <v>14</v>
      </c>
      <c r="C14" s="66"/>
      <c r="D14" s="66"/>
      <c r="E14" s="87"/>
      <c r="F14" s="87"/>
      <c r="G14" s="74"/>
      <c r="H14" s="29"/>
      <c r="I14" s="29"/>
      <c r="J14" s="29"/>
      <c r="K14" s="29"/>
      <c r="L14" s="29"/>
      <c r="M14" s="29"/>
      <c r="N14" s="29"/>
    </row>
    <row r="15" spans="2:14" ht="13.5" thickBot="1">
      <c r="B15" s="36" t="s">
        <v>15</v>
      </c>
      <c r="C15" s="37"/>
      <c r="D15" s="37"/>
      <c r="E15" s="39" t="s">
        <v>8</v>
      </c>
      <c r="F15" s="38"/>
      <c r="G15" s="39" t="s">
        <v>9</v>
      </c>
      <c r="H15" s="29"/>
      <c r="I15" s="29"/>
      <c r="J15" s="29"/>
      <c r="K15" s="29"/>
      <c r="L15" s="29"/>
      <c r="M15" s="29"/>
      <c r="N15" s="29"/>
    </row>
    <row r="16" spans="2:14" ht="12.75">
      <c r="B16" s="6" t="s">
        <v>16</v>
      </c>
      <c r="C16" s="7"/>
      <c r="D16" s="7"/>
      <c r="E16" s="43">
        <v>3372189</v>
      </c>
      <c r="F16" s="35"/>
      <c r="G16" s="43">
        <v>254537</v>
      </c>
      <c r="H16" s="29"/>
      <c r="I16" s="29"/>
      <c r="J16" s="29"/>
      <c r="K16" s="29"/>
      <c r="L16" s="29"/>
      <c r="M16" s="29"/>
      <c r="N16" s="29"/>
    </row>
    <row r="17" spans="2:14" ht="12.75">
      <c r="B17" s="12" t="s">
        <v>17</v>
      </c>
      <c r="C17" s="13"/>
      <c r="D17" s="13"/>
      <c r="E17" s="19">
        <v>3370770</v>
      </c>
      <c r="F17" s="18"/>
      <c r="G17" s="19">
        <v>254540</v>
      </c>
      <c r="H17" s="29"/>
      <c r="I17" s="29"/>
      <c r="J17" s="29"/>
      <c r="K17" s="29"/>
      <c r="L17" s="29"/>
      <c r="M17" s="29"/>
      <c r="N17" s="29"/>
    </row>
    <row r="18" spans="2:14" ht="12.75">
      <c r="B18" s="12" t="s">
        <v>18</v>
      </c>
      <c r="C18" s="13"/>
      <c r="D18" s="13"/>
      <c r="E18" s="19">
        <v>3359722</v>
      </c>
      <c r="F18" s="18"/>
      <c r="G18" s="19">
        <v>252503</v>
      </c>
      <c r="H18" s="29"/>
      <c r="I18" s="29"/>
      <c r="J18" s="29"/>
      <c r="K18" s="29"/>
      <c r="L18" s="29"/>
      <c r="M18" s="29"/>
      <c r="N18" s="29"/>
    </row>
    <row r="19" spans="2:14" ht="12.75">
      <c r="B19" s="12" t="s">
        <v>19</v>
      </c>
      <c r="C19" s="13"/>
      <c r="D19" s="13"/>
      <c r="E19" s="19">
        <v>3366368</v>
      </c>
      <c r="F19" s="18"/>
      <c r="G19" s="19">
        <v>254541</v>
      </c>
      <c r="H19" s="29"/>
      <c r="I19" s="29"/>
      <c r="J19" s="29"/>
      <c r="K19" s="29"/>
      <c r="L19" s="29"/>
      <c r="M19" s="29"/>
      <c r="N19" s="29"/>
    </row>
    <row r="20" spans="2:14" ht="12.75">
      <c r="B20" s="12" t="s">
        <v>20</v>
      </c>
      <c r="C20" s="13"/>
      <c r="D20" s="13"/>
      <c r="E20" s="19">
        <v>3238525</v>
      </c>
      <c r="F20" s="18"/>
      <c r="G20" s="19">
        <v>215720</v>
      </c>
      <c r="H20" s="29"/>
      <c r="I20" s="29"/>
      <c r="J20" s="29"/>
      <c r="K20" s="29"/>
      <c r="L20" s="29"/>
      <c r="M20" s="29"/>
      <c r="N20" s="29"/>
    </row>
    <row r="21" spans="2:14" ht="12.75">
      <c r="B21" s="12" t="s">
        <v>21</v>
      </c>
      <c r="C21" s="13"/>
      <c r="D21" s="13"/>
      <c r="E21" s="19">
        <v>3261503</v>
      </c>
      <c r="F21" s="18"/>
      <c r="G21" s="19">
        <v>224720</v>
      </c>
      <c r="H21" s="29"/>
      <c r="I21" s="29"/>
      <c r="J21" s="29"/>
      <c r="K21" s="29"/>
      <c r="L21" s="29"/>
      <c r="M21" s="29"/>
      <c r="N21" s="29"/>
    </row>
    <row r="22" spans="2:14" ht="12.75">
      <c r="B22" s="12" t="s">
        <v>22</v>
      </c>
      <c r="C22" s="13"/>
      <c r="D22" s="13"/>
      <c r="E22" s="19">
        <v>3280079</v>
      </c>
      <c r="F22" s="18"/>
      <c r="G22" s="19">
        <v>202598</v>
      </c>
      <c r="H22" s="29"/>
      <c r="I22" s="29"/>
      <c r="J22" s="29"/>
      <c r="K22" s="29"/>
      <c r="L22" s="29"/>
      <c r="M22" s="29"/>
      <c r="N22" s="29"/>
    </row>
    <row r="23" spans="2:14" ht="12.75">
      <c r="B23" s="12" t="s">
        <v>23</v>
      </c>
      <c r="C23" s="13"/>
      <c r="D23" s="13"/>
      <c r="E23" s="19">
        <v>3224622</v>
      </c>
      <c r="F23" s="18"/>
      <c r="G23" s="19">
        <v>183250</v>
      </c>
      <c r="H23" s="29"/>
      <c r="I23" s="29"/>
      <c r="J23" s="29"/>
      <c r="K23" s="29"/>
      <c r="L23" s="29"/>
      <c r="M23" s="29"/>
      <c r="N23" s="29"/>
    </row>
    <row r="24" spans="2:14" ht="12.75">
      <c r="B24" s="12" t="s">
        <v>24</v>
      </c>
      <c r="C24" s="13"/>
      <c r="D24" s="13"/>
      <c r="E24" s="19">
        <v>3158504</v>
      </c>
      <c r="F24" s="18"/>
      <c r="G24" s="19">
        <v>184483</v>
      </c>
      <c r="H24" s="29"/>
      <c r="I24" s="29"/>
      <c r="J24" s="29"/>
      <c r="K24" s="29"/>
      <c r="L24" s="29"/>
      <c r="M24" s="29"/>
      <c r="N24" s="29"/>
    </row>
    <row r="25" spans="2:14" ht="12.75">
      <c r="B25" s="12" t="s">
        <v>25</v>
      </c>
      <c r="C25" s="13"/>
      <c r="D25" s="13"/>
      <c r="E25" s="19">
        <v>3112765</v>
      </c>
      <c r="F25" s="18"/>
      <c r="G25" s="19">
        <v>271336</v>
      </c>
      <c r="H25" s="29"/>
      <c r="I25" s="29"/>
      <c r="J25" s="29"/>
      <c r="K25" s="29"/>
      <c r="L25" s="29"/>
      <c r="M25" s="29"/>
      <c r="N25" s="29"/>
    </row>
    <row r="26" spans="2:14" ht="12.75">
      <c r="B26" s="12" t="s">
        <v>26</v>
      </c>
      <c r="C26" s="13"/>
      <c r="D26" s="13"/>
      <c r="E26" s="19">
        <v>3112709</v>
      </c>
      <c r="F26" s="18"/>
      <c r="G26" s="19">
        <v>275985</v>
      </c>
      <c r="H26" s="29"/>
      <c r="I26" s="29"/>
      <c r="J26" s="29"/>
      <c r="K26" s="29"/>
      <c r="L26" s="29"/>
      <c r="M26" s="29"/>
      <c r="N26" s="29"/>
    </row>
    <row r="27" spans="2:14" ht="13.5" thickBot="1">
      <c r="B27" s="21" t="s">
        <v>27</v>
      </c>
      <c r="C27" s="42"/>
      <c r="D27" s="42"/>
      <c r="E27" s="88">
        <v>3200648</v>
      </c>
      <c r="F27" s="23"/>
      <c r="G27" s="22">
        <v>202256</v>
      </c>
      <c r="H27" s="29"/>
      <c r="I27" s="29"/>
      <c r="J27" s="29"/>
      <c r="K27" s="29"/>
      <c r="L27" s="29"/>
      <c r="M27" s="29"/>
      <c r="N27" s="29"/>
    </row>
    <row r="28" spans="2:14" ht="13.5" thickBot="1">
      <c r="B28" s="24" t="s">
        <v>28</v>
      </c>
      <c r="C28" s="25"/>
      <c r="D28" s="26"/>
      <c r="E28" s="27">
        <f>(E16+E17+E18+E19+E20+E21+E22+E23+E24+E25+E26+E27)</f>
        <v>39058404</v>
      </c>
      <c r="F28" s="27">
        <f>(F16+F17+F18+F19+F20+F21+F22+F23+F24+F25+F26+F27)</f>
        <v>0</v>
      </c>
      <c r="G28" s="27">
        <f>(G16+G17+G18+G19+G20+G21+G22+G23+G24+G25+G26+G27)</f>
        <v>2776469</v>
      </c>
      <c r="H28" s="34"/>
      <c r="I28" s="34"/>
      <c r="J28" s="34"/>
      <c r="K28" s="34"/>
      <c r="L28" s="34"/>
      <c r="M28" s="34"/>
      <c r="N28" s="34"/>
    </row>
    <row r="29" spans="2:14" ht="13.5" thickBot="1">
      <c r="B29" s="76"/>
      <c r="C29" s="28"/>
      <c r="D29" s="28"/>
      <c r="E29" s="29"/>
      <c r="F29" s="29"/>
      <c r="G29" s="77"/>
      <c r="H29" s="29"/>
      <c r="I29" s="29"/>
      <c r="J29" s="29"/>
      <c r="K29" s="29"/>
      <c r="L29" s="29"/>
      <c r="M29" s="29"/>
      <c r="N29" s="29"/>
    </row>
    <row r="30" spans="2:14" ht="13.5" thickBot="1">
      <c r="B30" s="30" t="s">
        <v>29</v>
      </c>
      <c r="C30" s="31"/>
      <c r="D30" s="32"/>
      <c r="E30" s="27">
        <f>(E12-E28)</f>
        <v>81437</v>
      </c>
      <c r="F30" s="27">
        <f>(F12-F28)</f>
        <v>0</v>
      </c>
      <c r="G30" s="27">
        <f>(G12-G28)</f>
        <v>-2587</v>
      </c>
      <c r="H30" s="34"/>
      <c r="I30" s="34"/>
      <c r="J30" s="34"/>
      <c r="K30" s="34"/>
      <c r="L30" s="34"/>
      <c r="M30" s="34"/>
      <c r="N30" s="34"/>
    </row>
    <row r="31" spans="5:14" ht="12.75">
      <c r="E31" s="4"/>
      <c r="F31" s="4"/>
      <c r="G31" s="4"/>
      <c r="H31" s="29"/>
      <c r="I31" s="29"/>
      <c r="J31" s="29"/>
      <c r="K31" s="29"/>
      <c r="L31" s="29"/>
      <c r="M31" s="29"/>
      <c r="N31" s="29"/>
    </row>
    <row r="32" ht="13.5" thickBot="1">
      <c r="H32" s="75" t="s">
        <v>1</v>
      </c>
    </row>
    <row r="33" spans="2:8" ht="12.75">
      <c r="B33" s="40" t="s">
        <v>33</v>
      </c>
      <c r="C33" s="72"/>
      <c r="D33" s="41"/>
      <c r="E33" s="63" t="s">
        <v>5</v>
      </c>
      <c r="F33" s="41"/>
      <c r="G33" s="63" t="s">
        <v>6</v>
      </c>
      <c r="H33" s="5" t="s">
        <v>7</v>
      </c>
    </row>
    <row r="34" spans="2:8" ht="13.5" thickBot="1">
      <c r="B34" s="73" t="s">
        <v>34</v>
      </c>
      <c r="C34" s="67"/>
      <c r="D34" s="66"/>
      <c r="E34" s="68" t="s">
        <v>30</v>
      </c>
      <c r="F34" s="66"/>
      <c r="G34" s="68" t="s">
        <v>31</v>
      </c>
      <c r="H34" s="11" t="s">
        <v>32</v>
      </c>
    </row>
    <row r="35" spans="2:8" ht="12.75">
      <c r="B35" s="6" t="s">
        <v>11</v>
      </c>
      <c r="C35" s="8"/>
      <c r="E35" s="71">
        <v>667000</v>
      </c>
      <c r="F35" s="71"/>
      <c r="G35" s="71"/>
      <c r="H35" s="11"/>
    </row>
    <row r="36" spans="2:8" ht="13.5" thickBot="1">
      <c r="B36" s="50" t="s">
        <v>35</v>
      </c>
      <c r="C36" s="51"/>
      <c r="E36" s="20"/>
      <c r="F36" s="20"/>
      <c r="G36" s="20">
        <v>56000</v>
      </c>
      <c r="H36" s="57">
        <v>307200</v>
      </c>
    </row>
    <row r="37" spans="2:8" ht="13.5" thickBot="1">
      <c r="B37" s="46" t="s">
        <v>36</v>
      </c>
      <c r="C37" s="47"/>
      <c r="D37" s="47"/>
      <c r="E37" s="58">
        <v>667000</v>
      </c>
      <c r="F37" s="58"/>
      <c r="G37" s="58">
        <v>56000</v>
      </c>
      <c r="H37" s="59">
        <v>307200</v>
      </c>
    </row>
    <row r="38" spans="2:8" ht="13.5" thickBot="1">
      <c r="B38" s="78"/>
      <c r="C38" s="55"/>
      <c r="D38" s="55"/>
      <c r="E38" s="55"/>
      <c r="F38" s="55"/>
      <c r="G38" s="55"/>
      <c r="H38" s="79"/>
    </row>
    <row r="39" spans="2:8" ht="13.5" thickBot="1">
      <c r="B39" s="54" t="s">
        <v>14</v>
      </c>
      <c r="C39" s="47"/>
      <c r="D39" s="47"/>
      <c r="E39" s="58">
        <v>667000</v>
      </c>
      <c r="F39" s="58"/>
      <c r="G39" s="58">
        <v>56000</v>
      </c>
      <c r="H39" s="59">
        <v>100693</v>
      </c>
    </row>
    <row r="40" spans="2:8" ht="13.5" thickBot="1">
      <c r="B40" s="56"/>
      <c r="C40" s="49"/>
      <c r="D40" s="49"/>
      <c r="E40" s="49"/>
      <c r="F40" s="49"/>
      <c r="G40" s="49"/>
      <c r="H40" s="52"/>
    </row>
    <row r="41" spans="2:8" ht="13.5" thickBot="1">
      <c r="B41" s="30" t="s">
        <v>29</v>
      </c>
      <c r="C41" s="31"/>
      <c r="D41" s="32"/>
      <c r="E41" s="27">
        <v>0</v>
      </c>
      <c r="F41" s="27">
        <f>(F22-F37)</f>
        <v>0</v>
      </c>
      <c r="G41" s="27">
        <v>0</v>
      </c>
      <c r="H41" s="53">
        <v>206507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J32" sqref="J32"/>
    </sheetView>
  </sheetViews>
  <sheetFormatPr defaultColWidth="9.140625" defaultRowHeight="12.75"/>
  <sheetData>
    <row r="2" ht="12.75">
      <c r="L2" t="s">
        <v>38</v>
      </c>
    </row>
    <row r="3" spans="1:14" ht="12.75">
      <c r="A3" s="89" t="s">
        <v>39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1" ht="12.75">
      <c r="A4" s="90"/>
      <c r="K4" s="89"/>
    </row>
    <row r="5" spans="1:14" ht="12.75">
      <c r="A5" s="90"/>
      <c r="N5" t="s">
        <v>1</v>
      </c>
    </row>
    <row r="6" spans="1:14" ht="12.75">
      <c r="A6" s="91"/>
      <c r="B6" s="91" t="s">
        <v>40</v>
      </c>
      <c r="C6" s="91" t="s">
        <v>41</v>
      </c>
      <c r="D6" s="91" t="s">
        <v>42</v>
      </c>
      <c r="E6" s="91" t="s">
        <v>43</v>
      </c>
      <c r="F6" s="91" t="s">
        <v>44</v>
      </c>
      <c r="G6" s="91" t="s">
        <v>45</v>
      </c>
      <c r="H6" s="91" t="s">
        <v>46</v>
      </c>
      <c r="I6" s="91" t="s">
        <v>47</v>
      </c>
      <c r="J6" s="91" t="s">
        <v>48</v>
      </c>
      <c r="K6" s="91" t="s">
        <v>49</v>
      </c>
      <c r="L6" s="91" t="s">
        <v>50</v>
      </c>
      <c r="M6" s="91" t="s">
        <v>51</v>
      </c>
      <c r="N6" s="91" t="s">
        <v>28</v>
      </c>
    </row>
    <row r="7" spans="1:14" ht="12.75">
      <c r="A7" s="92" t="s">
        <v>16</v>
      </c>
      <c r="B7" s="16">
        <v>361429</v>
      </c>
      <c r="C7" s="16">
        <v>533887</v>
      </c>
      <c r="D7" s="16">
        <v>340183</v>
      </c>
      <c r="E7" s="16">
        <v>506590</v>
      </c>
      <c r="F7" s="16">
        <v>388679</v>
      </c>
      <c r="G7" s="16">
        <v>441975</v>
      </c>
      <c r="H7" s="16">
        <v>345858</v>
      </c>
      <c r="I7" s="16">
        <v>306619</v>
      </c>
      <c r="J7" s="16">
        <v>101886</v>
      </c>
      <c r="K7" s="16">
        <v>176345</v>
      </c>
      <c r="L7" s="16">
        <v>123275</v>
      </c>
      <c r="M7" s="16">
        <v>0</v>
      </c>
      <c r="N7" s="93">
        <f>SUM(B7:M7)</f>
        <v>3626726</v>
      </c>
    </row>
    <row r="8" spans="1:14" ht="12.75">
      <c r="A8" s="92" t="s">
        <v>17</v>
      </c>
      <c r="B8" s="16">
        <v>362112</v>
      </c>
      <c r="C8" s="16">
        <v>517982</v>
      </c>
      <c r="D8" s="16">
        <v>340186</v>
      </c>
      <c r="E8" s="16">
        <v>499710</v>
      </c>
      <c r="F8" s="16">
        <v>388681</v>
      </c>
      <c r="G8" s="16">
        <v>456090</v>
      </c>
      <c r="H8" s="16">
        <v>346722</v>
      </c>
      <c r="I8" s="16">
        <v>306623</v>
      </c>
      <c r="J8" s="16">
        <v>101884</v>
      </c>
      <c r="K8" s="16">
        <v>173254</v>
      </c>
      <c r="L8" s="16">
        <v>132066</v>
      </c>
      <c r="M8" s="16">
        <v>0</v>
      </c>
      <c r="N8" s="93">
        <f>SUM(B8:M8)</f>
        <v>3625310</v>
      </c>
    </row>
    <row r="9" spans="1:14" ht="12.75">
      <c r="A9" s="92" t="s">
        <v>18</v>
      </c>
      <c r="B9" s="16">
        <v>362110</v>
      </c>
      <c r="C9" s="16">
        <v>517981</v>
      </c>
      <c r="D9" s="16">
        <v>331001</v>
      </c>
      <c r="E9" s="16">
        <v>499710</v>
      </c>
      <c r="F9" s="16">
        <v>388679</v>
      </c>
      <c r="G9" s="16">
        <v>443263</v>
      </c>
      <c r="H9" s="16">
        <v>344683</v>
      </c>
      <c r="I9" s="16">
        <v>306621</v>
      </c>
      <c r="J9" s="16">
        <v>101885</v>
      </c>
      <c r="K9" s="16">
        <v>181410</v>
      </c>
      <c r="L9" s="16">
        <v>134882</v>
      </c>
      <c r="M9" s="16">
        <v>0</v>
      </c>
      <c r="N9" s="93">
        <f aca="true" t="shared" si="0" ref="N9:N18">SUM(B9:M9)</f>
        <v>3612225</v>
      </c>
    </row>
    <row r="10" spans="1:14" ht="12.75">
      <c r="A10" s="92" t="s">
        <v>19</v>
      </c>
      <c r="B10" s="16">
        <v>362110</v>
      </c>
      <c r="C10" s="16">
        <v>517984</v>
      </c>
      <c r="D10" s="16">
        <v>340186</v>
      </c>
      <c r="E10" s="16">
        <v>499710</v>
      </c>
      <c r="F10" s="16">
        <v>388680</v>
      </c>
      <c r="G10" s="16">
        <v>463690</v>
      </c>
      <c r="H10" s="16">
        <v>346720</v>
      </c>
      <c r="I10" s="16">
        <v>306622</v>
      </c>
      <c r="J10" s="16">
        <v>93343</v>
      </c>
      <c r="K10" s="16">
        <v>197256</v>
      </c>
      <c r="L10" s="16">
        <v>104608</v>
      </c>
      <c r="M10" s="16">
        <v>0</v>
      </c>
      <c r="N10" s="93">
        <f t="shared" si="0"/>
        <v>3620909</v>
      </c>
    </row>
    <row r="11" spans="1:14" ht="12.75">
      <c r="A11" s="92" t="s">
        <v>20</v>
      </c>
      <c r="B11" s="16">
        <v>356705</v>
      </c>
      <c r="C11" s="16">
        <v>485119</v>
      </c>
      <c r="D11" s="16">
        <v>333243</v>
      </c>
      <c r="E11" s="16">
        <v>472064</v>
      </c>
      <c r="F11" s="16">
        <v>380688</v>
      </c>
      <c r="G11" s="16">
        <v>446826</v>
      </c>
      <c r="H11" s="16">
        <v>334711</v>
      </c>
      <c r="I11" s="16">
        <v>303624</v>
      </c>
      <c r="J11" s="16">
        <v>95231</v>
      </c>
      <c r="K11" s="16">
        <v>218681</v>
      </c>
      <c r="L11" s="16">
        <v>102053</v>
      </c>
      <c r="M11" s="16">
        <v>0</v>
      </c>
      <c r="N11" s="93">
        <f t="shared" si="0"/>
        <v>3528945</v>
      </c>
    </row>
    <row r="12" spans="1:14" ht="12.75">
      <c r="A12" s="92" t="s">
        <v>21</v>
      </c>
      <c r="B12" s="16">
        <v>355620</v>
      </c>
      <c r="C12" s="16">
        <v>494905</v>
      </c>
      <c r="D12" s="16">
        <v>333534</v>
      </c>
      <c r="E12" s="16">
        <v>475057</v>
      </c>
      <c r="F12" s="16">
        <v>383086</v>
      </c>
      <c r="G12" s="16">
        <v>448170</v>
      </c>
      <c r="H12" s="16">
        <v>331846</v>
      </c>
      <c r="I12" s="16">
        <v>304978</v>
      </c>
      <c r="J12" s="16">
        <v>95233</v>
      </c>
      <c r="K12" s="16">
        <v>163556</v>
      </c>
      <c r="L12" s="16">
        <v>100238</v>
      </c>
      <c r="M12" s="16">
        <v>0</v>
      </c>
      <c r="N12" s="93">
        <f t="shared" si="0"/>
        <v>3486223</v>
      </c>
    </row>
    <row r="13" spans="1:14" ht="12.75">
      <c r="A13" s="92" t="s">
        <v>22</v>
      </c>
      <c r="B13" s="16">
        <v>358175</v>
      </c>
      <c r="C13" s="16">
        <v>489656</v>
      </c>
      <c r="D13" s="16">
        <v>342791</v>
      </c>
      <c r="E13" s="16">
        <v>496282</v>
      </c>
      <c r="F13" s="16">
        <v>388514</v>
      </c>
      <c r="G13" s="16">
        <v>447281</v>
      </c>
      <c r="H13" s="16">
        <v>342718</v>
      </c>
      <c r="I13" s="16">
        <v>276804</v>
      </c>
      <c r="J13" s="16">
        <v>95233</v>
      </c>
      <c r="K13" s="16">
        <v>143688</v>
      </c>
      <c r="L13" s="16">
        <v>101535</v>
      </c>
      <c r="M13" s="16">
        <v>0</v>
      </c>
      <c r="N13" s="93">
        <f t="shared" si="0"/>
        <v>3482677</v>
      </c>
    </row>
    <row r="14" spans="1:14" ht="12.75">
      <c r="A14" s="92" t="s">
        <v>23</v>
      </c>
      <c r="B14" s="16">
        <v>358206</v>
      </c>
      <c r="C14" s="16">
        <v>518582</v>
      </c>
      <c r="D14" s="16">
        <v>317778</v>
      </c>
      <c r="E14" s="16">
        <v>474870</v>
      </c>
      <c r="F14" s="16">
        <v>381415</v>
      </c>
      <c r="G14" s="16">
        <v>427953</v>
      </c>
      <c r="H14" s="16">
        <v>311902</v>
      </c>
      <c r="I14" s="16">
        <v>274710</v>
      </c>
      <c r="J14" s="16">
        <v>95231</v>
      </c>
      <c r="K14" s="16">
        <v>144798</v>
      </c>
      <c r="L14" s="16">
        <v>102427</v>
      </c>
      <c r="M14" s="16">
        <v>0</v>
      </c>
      <c r="N14" s="93">
        <f t="shared" si="0"/>
        <v>3407872</v>
      </c>
    </row>
    <row r="15" spans="1:14" ht="12.75">
      <c r="A15" s="92" t="s">
        <v>24</v>
      </c>
      <c r="B15" s="16">
        <v>356227</v>
      </c>
      <c r="C15" s="16">
        <v>467724</v>
      </c>
      <c r="D15" s="16">
        <v>316576</v>
      </c>
      <c r="E15" s="16">
        <v>472524</v>
      </c>
      <c r="F15" s="16">
        <v>381256</v>
      </c>
      <c r="G15" s="16">
        <v>445192</v>
      </c>
      <c r="H15" s="16">
        <v>331847</v>
      </c>
      <c r="I15" s="16">
        <v>274421</v>
      </c>
      <c r="J15" s="16">
        <v>95231</v>
      </c>
      <c r="K15" s="16">
        <v>125249</v>
      </c>
      <c r="L15" s="16">
        <v>101640</v>
      </c>
      <c r="M15" s="16">
        <v>0</v>
      </c>
      <c r="N15" s="93">
        <f t="shared" si="0"/>
        <v>3367887</v>
      </c>
    </row>
    <row r="16" spans="1:14" ht="12.75">
      <c r="A16" s="92" t="s">
        <v>52</v>
      </c>
      <c r="B16" s="16">
        <v>355788</v>
      </c>
      <c r="C16" s="16">
        <v>492411</v>
      </c>
      <c r="D16" s="16">
        <v>310319</v>
      </c>
      <c r="E16" s="16">
        <v>489595</v>
      </c>
      <c r="F16" s="16">
        <v>382732</v>
      </c>
      <c r="G16" s="16">
        <v>447090</v>
      </c>
      <c r="H16" s="16">
        <v>349641</v>
      </c>
      <c r="I16" s="16">
        <v>277558</v>
      </c>
      <c r="J16" s="16">
        <v>95231</v>
      </c>
      <c r="K16" s="16">
        <v>108957</v>
      </c>
      <c r="L16" s="16">
        <v>99679</v>
      </c>
      <c r="M16" s="16">
        <v>0</v>
      </c>
      <c r="N16" s="93">
        <f t="shared" si="0"/>
        <v>3409001</v>
      </c>
    </row>
    <row r="17" spans="1:14" ht="12.75">
      <c r="A17" s="92" t="s">
        <v>26</v>
      </c>
      <c r="B17" s="16">
        <v>355000</v>
      </c>
      <c r="C17" s="16">
        <v>491354</v>
      </c>
      <c r="D17" s="16">
        <v>314010</v>
      </c>
      <c r="E17" s="16">
        <v>488421</v>
      </c>
      <c r="F17" s="16">
        <v>395160</v>
      </c>
      <c r="G17" s="16">
        <v>443919</v>
      </c>
      <c r="H17" s="16">
        <v>349809</v>
      </c>
      <c r="I17" s="16">
        <v>285763</v>
      </c>
      <c r="J17" s="16">
        <v>95234</v>
      </c>
      <c r="K17" s="16">
        <v>110406</v>
      </c>
      <c r="L17" s="16">
        <v>101118</v>
      </c>
      <c r="M17" s="16">
        <v>0</v>
      </c>
      <c r="N17" s="93">
        <f t="shared" si="0"/>
        <v>3430194</v>
      </c>
    </row>
    <row r="18" spans="1:14" ht="12.75">
      <c r="A18" s="92" t="s">
        <v>27</v>
      </c>
      <c r="B18" s="16">
        <v>356751</v>
      </c>
      <c r="C18" s="16">
        <v>497525</v>
      </c>
      <c r="D18" s="16">
        <v>314241</v>
      </c>
      <c r="E18" s="16">
        <v>485026</v>
      </c>
      <c r="F18" s="16">
        <v>390886</v>
      </c>
      <c r="G18" s="16">
        <v>442342</v>
      </c>
      <c r="H18" s="16">
        <v>335943</v>
      </c>
      <c r="I18" s="16">
        <v>286445</v>
      </c>
      <c r="J18" s="16">
        <v>95232</v>
      </c>
      <c r="K18" s="16">
        <v>97002</v>
      </c>
      <c r="L18" s="16">
        <v>101511</v>
      </c>
      <c r="M18" s="16">
        <v>0</v>
      </c>
      <c r="N18" s="93">
        <f t="shared" si="0"/>
        <v>3402904</v>
      </c>
    </row>
    <row r="19" spans="1:14" ht="12.75">
      <c r="A19" s="92" t="s">
        <v>53</v>
      </c>
      <c r="B19" s="93">
        <f>SUM(B7:B18)</f>
        <v>4300233</v>
      </c>
      <c r="C19" s="93">
        <f aca="true" t="shared" si="1" ref="C19:M19">SUM(C7:C18)</f>
        <v>6025110</v>
      </c>
      <c r="D19" s="93">
        <f t="shared" si="1"/>
        <v>3934048</v>
      </c>
      <c r="E19" s="93">
        <f t="shared" si="1"/>
        <v>5859559</v>
      </c>
      <c r="F19" s="93">
        <f t="shared" si="1"/>
        <v>4638456</v>
      </c>
      <c r="G19" s="93">
        <f t="shared" si="1"/>
        <v>5353791</v>
      </c>
      <c r="H19" s="93">
        <f t="shared" si="1"/>
        <v>4072400</v>
      </c>
      <c r="I19" s="93">
        <f t="shared" si="1"/>
        <v>3510788</v>
      </c>
      <c r="J19" s="93">
        <f t="shared" si="1"/>
        <v>1160854</v>
      </c>
      <c r="K19" s="93">
        <f t="shared" si="1"/>
        <v>1840602</v>
      </c>
      <c r="L19" s="93">
        <f t="shared" si="1"/>
        <v>1305032</v>
      </c>
      <c r="M19" s="93">
        <f t="shared" si="1"/>
        <v>0</v>
      </c>
      <c r="N19" s="93">
        <f>SUM(N7:N18)</f>
        <v>42000873</v>
      </c>
    </row>
    <row r="20" spans="1:14" ht="12.75">
      <c r="A20" s="90" t="s">
        <v>54</v>
      </c>
      <c r="B20" s="4"/>
      <c r="C20" s="4"/>
      <c r="D20" s="4"/>
      <c r="E20" s="4"/>
      <c r="F20" s="4"/>
      <c r="G20" s="4"/>
      <c r="H20" s="4"/>
      <c r="I20" s="4"/>
      <c r="J20" s="4"/>
      <c r="K20" s="4" t="s">
        <v>55</v>
      </c>
      <c r="L20" s="4"/>
      <c r="M20" s="4"/>
      <c r="N20" s="44">
        <v>-166000</v>
      </c>
    </row>
    <row r="21" spans="1:14" ht="12.75">
      <c r="A21" s="90" t="s">
        <v>56</v>
      </c>
      <c r="N21" s="44">
        <f>N19+N20</f>
        <v>41834873</v>
      </c>
    </row>
    <row r="22" spans="1:14" ht="12.75">
      <c r="A22" s="90"/>
      <c r="N22" s="4"/>
    </row>
    <row r="23" spans="1:14" ht="12.75">
      <c r="A23" s="90"/>
      <c r="N23" s="4"/>
    </row>
    <row r="24" ht="12.75">
      <c r="A24" s="90" t="s">
        <v>57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2"/>
  <sheetViews>
    <sheetView workbookViewId="0" topLeftCell="A7">
      <selection activeCell="I5" sqref="I5"/>
    </sheetView>
  </sheetViews>
  <sheetFormatPr defaultColWidth="9.140625" defaultRowHeight="12.75"/>
  <cols>
    <col min="4" max="4" width="11.140625" style="0" customWidth="1"/>
    <col min="6" max="6" width="14.140625" style="0" customWidth="1"/>
    <col min="7" max="7" width="17.421875" style="0" customWidth="1"/>
  </cols>
  <sheetData>
    <row r="2" ht="12.75">
      <c r="G2" t="s">
        <v>58</v>
      </c>
    </row>
    <row r="4" ht="15.75">
      <c r="B4" s="94" t="s">
        <v>59</v>
      </c>
    </row>
    <row r="5" spans="2:3" ht="15.75">
      <c r="B5" s="94" t="s">
        <v>60</v>
      </c>
      <c r="C5" s="94"/>
    </row>
    <row r="6" ht="13.5" thickBot="1">
      <c r="G6" t="s">
        <v>61</v>
      </c>
    </row>
    <row r="7" spans="2:7" ht="13.5" thickBot="1">
      <c r="B7" s="46" t="s">
        <v>62</v>
      </c>
      <c r="C7" s="47" t="s">
        <v>63</v>
      </c>
      <c r="D7" s="58" t="s">
        <v>64</v>
      </c>
      <c r="E7" s="58"/>
      <c r="F7" s="58" t="s">
        <v>65</v>
      </c>
      <c r="G7" s="95" t="s">
        <v>66</v>
      </c>
    </row>
    <row r="8" spans="2:7" ht="13.5" thickBot="1">
      <c r="B8" s="46" t="s">
        <v>67</v>
      </c>
      <c r="C8" s="47"/>
      <c r="D8" s="96">
        <v>54714000</v>
      </c>
      <c r="E8" s="96"/>
      <c r="F8" s="96">
        <v>54345382</v>
      </c>
      <c r="G8" s="59">
        <f>D8-F8</f>
        <v>368618</v>
      </c>
    </row>
    <row r="9" spans="2:7" ht="12.75">
      <c r="B9" s="6" t="s">
        <v>68</v>
      </c>
      <c r="C9" s="7" t="s">
        <v>69</v>
      </c>
      <c r="D9" s="11">
        <v>83000</v>
      </c>
      <c r="E9" s="11"/>
      <c r="F9" s="11">
        <v>39135</v>
      </c>
      <c r="G9" s="97">
        <f>D9-F9</f>
        <v>43865</v>
      </c>
    </row>
    <row r="10" spans="2:7" ht="12.75">
      <c r="B10" s="12" t="s">
        <v>70</v>
      </c>
      <c r="C10" s="13" t="s">
        <v>71</v>
      </c>
      <c r="D10" s="16">
        <v>145000</v>
      </c>
      <c r="E10" s="16"/>
      <c r="F10" s="16">
        <v>132437</v>
      </c>
      <c r="G10" s="97">
        <f aca="true" t="shared" si="0" ref="G10:G20">D10-F10</f>
        <v>12563</v>
      </c>
    </row>
    <row r="11" spans="2:7" ht="12.75">
      <c r="B11" s="12" t="s">
        <v>72</v>
      </c>
      <c r="C11" s="13" t="s">
        <v>73</v>
      </c>
      <c r="D11" s="16">
        <v>66000</v>
      </c>
      <c r="E11" s="16"/>
      <c r="F11" s="16">
        <v>44742</v>
      </c>
      <c r="G11" s="97">
        <f t="shared" si="0"/>
        <v>21258</v>
      </c>
    </row>
    <row r="12" spans="2:7" ht="12.75">
      <c r="B12" s="12" t="s">
        <v>74</v>
      </c>
      <c r="C12" s="13" t="s">
        <v>75</v>
      </c>
      <c r="D12" s="16">
        <v>116000</v>
      </c>
      <c r="E12" s="16"/>
      <c r="F12" s="16">
        <v>94203</v>
      </c>
      <c r="G12" s="97">
        <f t="shared" si="0"/>
        <v>21797</v>
      </c>
    </row>
    <row r="13" spans="2:7" ht="12.75">
      <c r="B13" s="12" t="s">
        <v>76</v>
      </c>
      <c r="C13" s="13" t="s">
        <v>77</v>
      </c>
      <c r="D13" s="16">
        <v>135000</v>
      </c>
      <c r="E13" s="16"/>
      <c r="F13" s="16">
        <v>41502</v>
      </c>
      <c r="G13" s="97">
        <f t="shared" si="0"/>
        <v>93498</v>
      </c>
    </row>
    <row r="14" spans="2:7" ht="12.75">
      <c r="B14" s="12" t="s">
        <v>78</v>
      </c>
      <c r="C14" s="13" t="s">
        <v>79</v>
      </c>
      <c r="D14" s="16">
        <v>105000</v>
      </c>
      <c r="E14" s="16"/>
      <c r="F14" s="16">
        <v>34227</v>
      </c>
      <c r="G14" s="97">
        <f t="shared" si="0"/>
        <v>70773</v>
      </c>
    </row>
    <row r="15" spans="2:7" ht="12.75">
      <c r="B15" s="12" t="s">
        <v>80</v>
      </c>
      <c r="C15" s="13" t="s">
        <v>81</v>
      </c>
      <c r="D15" s="16">
        <v>85000</v>
      </c>
      <c r="E15" s="16"/>
      <c r="F15" s="16">
        <v>38497</v>
      </c>
      <c r="G15" s="97">
        <f t="shared" si="0"/>
        <v>46503</v>
      </c>
    </row>
    <row r="16" spans="2:7" ht="12.75">
      <c r="B16" s="12" t="s">
        <v>82</v>
      </c>
      <c r="C16" s="13" t="s">
        <v>83</v>
      </c>
      <c r="D16" s="16">
        <v>88000</v>
      </c>
      <c r="E16" s="16"/>
      <c r="F16" s="16">
        <v>17356</v>
      </c>
      <c r="G16" s="97">
        <f t="shared" si="0"/>
        <v>70644</v>
      </c>
    </row>
    <row r="17" spans="2:7" ht="12.75">
      <c r="B17" s="12" t="s">
        <v>84</v>
      </c>
      <c r="C17" s="13" t="s">
        <v>50</v>
      </c>
      <c r="D17" s="16">
        <v>77000</v>
      </c>
      <c r="E17" s="16"/>
      <c r="F17" s="16">
        <v>85453</v>
      </c>
      <c r="G17" s="97">
        <f t="shared" si="0"/>
        <v>-8453</v>
      </c>
    </row>
    <row r="18" spans="2:7" ht="12.75">
      <c r="B18" s="12" t="s">
        <v>85</v>
      </c>
      <c r="C18" s="13"/>
      <c r="D18" s="16">
        <v>650000</v>
      </c>
      <c r="E18" s="16"/>
      <c r="F18" s="16">
        <v>649741</v>
      </c>
      <c r="G18" s="97">
        <f t="shared" si="0"/>
        <v>259</v>
      </c>
    </row>
    <row r="19" spans="2:7" ht="12.75">
      <c r="B19" s="12" t="s">
        <v>86</v>
      </c>
      <c r="C19" s="13"/>
      <c r="D19" s="16">
        <v>150000</v>
      </c>
      <c r="E19" s="16"/>
      <c r="F19" s="16">
        <v>76198</v>
      </c>
      <c r="G19" s="97">
        <f t="shared" si="0"/>
        <v>73802</v>
      </c>
    </row>
    <row r="20" spans="2:7" ht="12.75">
      <c r="B20" s="12" t="s">
        <v>87</v>
      </c>
      <c r="C20" s="13"/>
      <c r="D20" s="16">
        <v>0</v>
      </c>
      <c r="E20" s="16"/>
      <c r="F20" s="16">
        <v>0</v>
      </c>
      <c r="G20" s="97">
        <f t="shared" si="0"/>
        <v>0</v>
      </c>
    </row>
    <row r="21" ht="12.75">
      <c r="C21" s="28"/>
    </row>
    <row r="25" spans="3:5" ht="12.75">
      <c r="C25" s="4"/>
      <c r="D25" s="4"/>
      <c r="E25" s="4"/>
    </row>
    <row r="26" spans="3:7" ht="12.75">
      <c r="C26" s="4"/>
      <c r="D26" s="4"/>
      <c r="E26" s="4"/>
      <c r="G26" t="s">
        <v>88</v>
      </c>
    </row>
    <row r="27" spans="3:5" ht="12.75">
      <c r="C27" s="4"/>
      <c r="D27" s="4"/>
      <c r="E27" s="4"/>
    </row>
    <row r="28" spans="2:7" ht="15.75">
      <c r="B28" s="94"/>
      <c r="C28" s="94"/>
      <c r="D28" s="94"/>
      <c r="E28" s="94"/>
      <c r="F28" s="94"/>
      <c r="G28" s="94"/>
    </row>
    <row r="29" spans="2:7" ht="15.75">
      <c r="B29" s="94" t="s">
        <v>89</v>
      </c>
      <c r="C29" s="94"/>
      <c r="D29" s="94"/>
      <c r="E29" s="94"/>
      <c r="F29" s="94"/>
      <c r="G29" s="94"/>
    </row>
    <row r="30" spans="3:5" ht="12.75">
      <c r="C30" s="4"/>
      <c r="D30" s="4"/>
      <c r="E30" s="4"/>
    </row>
    <row r="31" spans="3:6" ht="13.5" thickBot="1">
      <c r="C31" s="4"/>
      <c r="D31" s="4"/>
      <c r="E31" s="4"/>
      <c r="F31" t="s">
        <v>1</v>
      </c>
    </row>
    <row r="32" spans="2:7" ht="13.5" thickBot="1">
      <c r="B32" s="98" t="s">
        <v>90</v>
      </c>
      <c r="C32" s="96" t="s">
        <v>91</v>
      </c>
      <c r="D32" s="96" t="s">
        <v>92</v>
      </c>
      <c r="E32" s="96" t="s">
        <v>93</v>
      </c>
      <c r="F32" s="96" t="s">
        <v>93</v>
      </c>
      <c r="G32" s="59" t="s">
        <v>94</v>
      </c>
    </row>
    <row r="33" spans="2:7" ht="13.5" thickBot="1">
      <c r="B33" s="98" t="s">
        <v>67</v>
      </c>
      <c r="C33" s="96">
        <f>(C34+C35+C36+C37+C38+C39+C40+C41+C42)</f>
        <v>495500</v>
      </c>
      <c r="D33" s="96">
        <f>(D34+D35+D36+D37+D38+D39+D40+D41+D42)</f>
        <v>117500</v>
      </c>
      <c r="E33" s="96">
        <f>(E34+E35+E36+E37+E38+E39+E40+E41+E42)</f>
        <v>329114</v>
      </c>
      <c r="F33" s="96">
        <f>(F34+F35+F36+F37+F38+F39+F40+F41+F42)</f>
        <v>329114</v>
      </c>
      <c r="G33" s="59">
        <f>(C33-F33)</f>
        <v>166386</v>
      </c>
    </row>
    <row r="34" spans="2:7" ht="13.5" thickBot="1">
      <c r="B34" s="71" t="s">
        <v>95</v>
      </c>
      <c r="C34" s="11">
        <v>47000</v>
      </c>
      <c r="D34" s="11">
        <v>18000</v>
      </c>
      <c r="E34" s="11">
        <v>46530</v>
      </c>
      <c r="F34" s="11">
        <v>46530</v>
      </c>
      <c r="G34" s="59">
        <f aca="true" t="shared" si="1" ref="G34:G42">(C34-F34)</f>
        <v>470</v>
      </c>
    </row>
    <row r="35" spans="2:7" ht="13.5" thickBot="1">
      <c r="B35" s="99" t="s">
        <v>96</v>
      </c>
      <c r="C35" s="16">
        <v>58500</v>
      </c>
      <c r="D35" s="16">
        <v>13500</v>
      </c>
      <c r="E35" s="16">
        <v>45035</v>
      </c>
      <c r="F35" s="16">
        <v>45035</v>
      </c>
      <c r="G35" s="59">
        <f t="shared" si="1"/>
        <v>13465</v>
      </c>
    </row>
    <row r="36" spans="2:7" ht="13.5" thickBot="1">
      <c r="B36" s="99" t="s">
        <v>97</v>
      </c>
      <c r="C36" s="16">
        <v>41000</v>
      </c>
      <c r="D36" s="16">
        <v>15000</v>
      </c>
      <c r="E36" s="16">
        <v>36261</v>
      </c>
      <c r="F36" s="16">
        <v>36261</v>
      </c>
      <c r="G36" s="59">
        <f t="shared" si="1"/>
        <v>4739</v>
      </c>
    </row>
    <row r="37" spans="2:7" ht="13.5" thickBot="1">
      <c r="B37" s="99" t="s">
        <v>98</v>
      </c>
      <c r="C37" s="16">
        <v>45000</v>
      </c>
      <c r="D37" s="16">
        <v>6000</v>
      </c>
      <c r="E37" s="16">
        <v>42817</v>
      </c>
      <c r="F37" s="16">
        <v>42817</v>
      </c>
      <c r="G37" s="59">
        <f t="shared" si="1"/>
        <v>2183</v>
      </c>
    </row>
    <row r="38" spans="2:7" ht="13.5" thickBot="1">
      <c r="B38" s="99" t="s">
        <v>99</v>
      </c>
      <c r="C38" s="16">
        <v>93000</v>
      </c>
      <c r="D38" s="16">
        <v>24000</v>
      </c>
      <c r="E38" s="16">
        <v>42837</v>
      </c>
      <c r="F38" s="16">
        <v>42837</v>
      </c>
      <c r="G38" s="59">
        <f t="shared" si="1"/>
        <v>50163</v>
      </c>
    </row>
    <row r="39" spans="2:7" ht="13.5" thickBot="1">
      <c r="B39" s="99" t="s">
        <v>100</v>
      </c>
      <c r="C39" s="16">
        <v>99500</v>
      </c>
      <c r="D39" s="16">
        <v>10500</v>
      </c>
      <c r="E39" s="16">
        <v>18733</v>
      </c>
      <c r="F39" s="16">
        <v>18733</v>
      </c>
      <c r="G39" s="59">
        <f t="shared" si="1"/>
        <v>80767</v>
      </c>
    </row>
    <row r="40" spans="2:7" ht="13.5" thickBot="1">
      <c r="B40" s="99" t="s">
        <v>101</v>
      </c>
      <c r="C40" s="16">
        <v>87500</v>
      </c>
      <c r="D40" s="16">
        <v>27500</v>
      </c>
      <c r="E40" s="16">
        <v>74879</v>
      </c>
      <c r="F40" s="16">
        <v>74879</v>
      </c>
      <c r="G40" s="59">
        <f t="shared" si="1"/>
        <v>12621</v>
      </c>
    </row>
    <row r="41" spans="2:7" ht="13.5" thickBot="1">
      <c r="B41" s="99" t="s">
        <v>102</v>
      </c>
      <c r="C41" s="16">
        <v>21000</v>
      </c>
      <c r="D41" s="16">
        <v>0</v>
      </c>
      <c r="E41" s="16">
        <v>19122</v>
      </c>
      <c r="F41" s="16">
        <v>19122</v>
      </c>
      <c r="G41" s="59">
        <f t="shared" si="1"/>
        <v>1878</v>
      </c>
    </row>
    <row r="42" spans="2:7" ht="13.5" thickBot="1">
      <c r="B42" s="99" t="s">
        <v>103</v>
      </c>
      <c r="C42" s="16">
        <v>3000</v>
      </c>
      <c r="D42" s="16">
        <v>3000</v>
      </c>
      <c r="E42" s="16">
        <v>2900</v>
      </c>
      <c r="F42" s="16">
        <v>2900</v>
      </c>
      <c r="G42" s="59">
        <f t="shared" si="1"/>
        <v>100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4"/>
  <sheetViews>
    <sheetView workbookViewId="0" topLeftCell="A1">
      <selection activeCell="I26" sqref="I26"/>
    </sheetView>
  </sheetViews>
  <sheetFormatPr defaultColWidth="9.140625" defaultRowHeight="12.75"/>
  <cols>
    <col min="1" max="1" width="17.28125" style="0" customWidth="1"/>
    <col min="2" max="2" width="36.00390625" style="0" bestFit="1" customWidth="1"/>
    <col min="3" max="3" width="10.7109375" style="0" bestFit="1" customWidth="1"/>
    <col min="4" max="4" width="11.00390625" style="0" bestFit="1" customWidth="1"/>
    <col min="5" max="5" width="13.8515625" style="0" bestFit="1" customWidth="1"/>
    <col min="6" max="6" width="13.140625" style="0" bestFit="1" customWidth="1"/>
    <col min="7" max="7" width="12.421875" style="0" bestFit="1" customWidth="1"/>
  </cols>
  <sheetData>
    <row r="3" spans="1:7" ht="12.75">
      <c r="A3" s="2"/>
      <c r="B3" s="2"/>
      <c r="C3" s="2"/>
      <c r="D3" s="2"/>
      <c r="E3" s="100"/>
      <c r="F3" s="100"/>
      <c r="G3" s="100" t="s">
        <v>104</v>
      </c>
    </row>
    <row r="4" spans="1:7" ht="12.75">
      <c r="A4" s="2"/>
      <c r="B4" s="2"/>
      <c r="C4" s="2"/>
      <c r="D4" s="2"/>
      <c r="E4" s="100"/>
      <c r="F4" s="100"/>
      <c r="G4" s="100"/>
    </row>
    <row r="5" spans="1:7" ht="15.75">
      <c r="A5" s="101" t="s">
        <v>105</v>
      </c>
      <c r="B5" s="101"/>
      <c r="C5" s="101"/>
      <c r="D5" s="102"/>
      <c r="E5" s="103"/>
      <c r="F5" s="103"/>
      <c r="G5" s="103"/>
    </row>
    <row r="6" spans="1:7" ht="20.25">
      <c r="A6" s="104"/>
      <c r="B6" s="104"/>
      <c r="C6" s="104"/>
      <c r="D6" s="2"/>
      <c r="E6" s="100"/>
      <c r="F6" s="100"/>
      <c r="G6" s="100"/>
    </row>
    <row r="7" spans="1:7" ht="13.5" thickBot="1">
      <c r="A7" s="2"/>
      <c r="B7" s="2"/>
      <c r="C7" s="2"/>
      <c r="D7" s="2"/>
      <c r="E7" s="100"/>
      <c r="F7" s="100"/>
      <c r="G7" s="100"/>
    </row>
    <row r="8" spans="1:7" ht="13.5" thickBot="1">
      <c r="A8" s="105" t="s">
        <v>106</v>
      </c>
      <c r="B8" s="106" t="s">
        <v>107</v>
      </c>
      <c r="C8" s="106" t="s">
        <v>108</v>
      </c>
      <c r="D8" s="106" t="s">
        <v>109</v>
      </c>
      <c r="E8" s="107" t="s">
        <v>110</v>
      </c>
      <c r="F8" s="107" t="s">
        <v>111</v>
      </c>
      <c r="G8" s="108" t="s">
        <v>112</v>
      </c>
    </row>
    <row r="9" spans="1:7" ht="12.75">
      <c r="A9" s="109"/>
      <c r="B9" s="109"/>
      <c r="C9" s="109"/>
      <c r="D9" s="109"/>
      <c r="E9" s="110"/>
      <c r="F9" s="110"/>
      <c r="G9" s="110"/>
    </row>
    <row r="10" spans="1:7" ht="12.75">
      <c r="A10" s="5" t="s">
        <v>113</v>
      </c>
      <c r="B10" s="5" t="s">
        <v>114</v>
      </c>
      <c r="C10" s="5" t="s">
        <v>83</v>
      </c>
      <c r="D10" s="111" t="s">
        <v>115</v>
      </c>
      <c r="E10" s="112">
        <v>1900000</v>
      </c>
      <c r="F10" s="112">
        <v>1124899</v>
      </c>
      <c r="G10" s="112">
        <f>E10-F10</f>
        <v>775101</v>
      </c>
    </row>
    <row r="11" spans="1:7" ht="12.75">
      <c r="A11" s="113"/>
      <c r="B11" s="113"/>
      <c r="C11" s="113"/>
      <c r="D11" s="111" t="s">
        <v>116</v>
      </c>
      <c r="E11" s="112">
        <v>300000</v>
      </c>
      <c r="F11" s="112">
        <v>230266.38</v>
      </c>
      <c r="G11" s="112">
        <f>E11-F11</f>
        <v>69733.62</v>
      </c>
    </row>
    <row r="12" spans="1:7" ht="12.75">
      <c r="A12" s="33"/>
      <c r="B12" s="33"/>
      <c r="C12" s="33"/>
      <c r="D12" s="33"/>
      <c r="E12" s="114"/>
      <c r="F12" s="114"/>
      <c r="G12" s="114"/>
    </row>
    <row r="13" spans="1:7" ht="12.75">
      <c r="A13" s="5" t="s">
        <v>117</v>
      </c>
      <c r="B13" s="5" t="s">
        <v>118</v>
      </c>
      <c r="C13" s="5" t="s">
        <v>77</v>
      </c>
      <c r="D13" s="111" t="s">
        <v>115</v>
      </c>
      <c r="E13" s="112">
        <v>214000</v>
      </c>
      <c r="F13" s="112">
        <v>0</v>
      </c>
      <c r="G13" s="112">
        <f>E13-F13</f>
        <v>214000</v>
      </c>
    </row>
    <row r="14" spans="1:7" ht="12.75">
      <c r="A14" s="113"/>
      <c r="B14" s="113"/>
      <c r="C14" s="113"/>
      <c r="D14" s="111" t="s">
        <v>116</v>
      </c>
      <c r="E14" s="112">
        <v>86000</v>
      </c>
      <c r="F14" s="112">
        <v>0</v>
      </c>
      <c r="G14" s="112">
        <f>E14-F14</f>
        <v>86000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3">
      <selection activeCell="L18" sqref="L18"/>
    </sheetView>
  </sheetViews>
  <sheetFormatPr defaultColWidth="9.140625" defaultRowHeight="12.75"/>
  <sheetData>
    <row r="2" spans="1:8" ht="12.75">
      <c r="A2" s="115"/>
      <c r="B2" s="115"/>
      <c r="C2" s="115"/>
      <c r="D2" s="115"/>
      <c r="E2" s="115"/>
      <c r="F2" s="115"/>
      <c r="G2" s="115"/>
      <c r="H2" s="115" t="s">
        <v>119</v>
      </c>
    </row>
    <row r="3" spans="1:2" ht="12.75">
      <c r="A3" s="115" t="s">
        <v>120</v>
      </c>
      <c r="B3" s="115"/>
    </row>
    <row r="4" spans="1:2" ht="12.75">
      <c r="A4" s="115" t="s">
        <v>121</v>
      </c>
      <c r="B4" s="115"/>
    </row>
    <row r="5" spans="1:8" ht="13.5" thickBot="1">
      <c r="A5" s="33"/>
      <c r="B5" s="33"/>
      <c r="C5" s="116"/>
      <c r="D5" s="116"/>
      <c r="E5" s="116"/>
      <c r="F5" s="116"/>
      <c r="G5" s="116"/>
      <c r="H5" s="116" t="s">
        <v>1</v>
      </c>
    </row>
    <row r="6" spans="1:8" ht="13.5" thickBot="1">
      <c r="A6" s="117" t="s">
        <v>122</v>
      </c>
      <c r="B6" s="118"/>
      <c r="C6" s="119" t="s">
        <v>123</v>
      </c>
      <c r="D6" s="120"/>
      <c r="E6" s="37"/>
      <c r="F6" s="119"/>
      <c r="G6" s="120" t="s">
        <v>124</v>
      </c>
      <c r="H6" s="121"/>
    </row>
    <row r="7" spans="1:8" ht="12.75">
      <c r="A7" s="122"/>
      <c r="B7" s="122" t="s">
        <v>125</v>
      </c>
      <c r="C7" s="123" t="s">
        <v>126</v>
      </c>
      <c r="D7" s="124" t="s">
        <v>93</v>
      </c>
      <c r="E7" s="125" t="s">
        <v>94</v>
      </c>
      <c r="F7" s="126" t="s">
        <v>126</v>
      </c>
      <c r="G7" s="127" t="s">
        <v>93</v>
      </c>
      <c r="H7" s="128" t="s">
        <v>94</v>
      </c>
    </row>
    <row r="8" spans="1:8" ht="12.75">
      <c r="A8" s="129" t="s">
        <v>69</v>
      </c>
      <c r="B8" s="129"/>
      <c r="C8" s="130"/>
      <c r="D8" s="16"/>
      <c r="E8" s="131"/>
      <c r="F8" s="132"/>
      <c r="G8" s="133"/>
      <c r="H8" s="128"/>
    </row>
    <row r="9" spans="1:8" ht="12.75">
      <c r="A9" s="129" t="s">
        <v>71</v>
      </c>
      <c r="B9" s="129"/>
      <c r="C9" s="130"/>
      <c r="D9" s="16"/>
      <c r="E9" s="131"/>
      <c r="F9" s="134"/>
      <c r="G9" s="99"/>
      <c r="H9" s="135"/>
    </row>
    <row r="10" spans="1:8" ht="12.75">
      <c r="A10" s="129" t="s">
        <v>73</v>
      </c>
      <c r="B10" s="129"/>
      <c r="C10" s="130"/>
      <c r="D10" s="16"/>
      <c r="E10" s="131"/>
      <c r="F10" s="134"/>
      <c r="G10" s="99"/>
      <c r="H10" s="135"/>
    </row>
    <row r="11" spans="1:8" ht="12.75">
      <c r="A11" s="129" t="s">
        <v>75</v>
      </c>
      <c r="B11" s="129">
        <v>1</v>
      </c>
      <c r="C11" s="130">
        <v>150000</v>
      </c>
      <c r="D11" s="16">
        <v>102325</v>
      </c>
      <c r="E11" s="131">
        <v>47675</v>
      </c>
      <c r="F11" s="134"/>
      <c r="G11" s="99"/>
      <c r="H11" s="135"/>
    </row>
    <row r="12" spans="1:8" ht="12.75">
      <c r="A12" s="129" t="s">
        <v>77</v>
      </c>
      <c r="B12" s="129"/>
      <c r="C12" s="130"/>
      <c r="D12" s="16"/>
      <c r="E12" s="131"/>
      <c r="F12" s="134"/>
      <c r="G12" s="99"/>
      <c r="H12" s="135"/>
    </row>
    <row r="13" spans="1:8" ht="12.75">
      <c r="A13" s="129" t="s">
        <v>79</v>
      </c>
      <c r="B13" s="129"/>
      <c r="C13" s="130"/>
      <c r="D13" s="16"/>
      <c r="E13" s="131"/>
      <c r="F13" s="134"/>
      <c r="G13" s="99"/>
      <c r="H13" s="135"/>
    </row>
    <row r="14" spans="1:8" ht="12.75">
      <c r="A14" s="129" t="s">
        <v>81</v>
      </c>
      <c r="B14" s="129"/>
      <c r="C14" s="130"/>
      <c r="D14" s="16"/>
      <c r="E14" s="131"/>
      <c r="F14" s="134"/>
      <c r="G14" s="99"/>
      <c r="H14" s="135"/>
    </row>
    <row r="15" spans="1:8" ht="13.5" thickBot="1">
      <c r="A15" s="136" t="s">
        <v>83</v>
      </c>
      <c r="B15" s="136">
        <v>1</v>
      </c>
      <c r="C15" s="137">
        <v>165000</v>
      </c>
      <c r="D15" s="57">
        <v>163231</v>
      </c>
      <c r="E15" s="138">
        <v>1769</v>
      </c>
      <c r="F15" s="139"/>
      <c r="G15" s="20"/>
      <c r="H15" s="140"/>
    </row>
    <row r="16" spans="1:8" ht="13.5" thickBot="1">
      <c r="A16" s="141" t="s">
        <v>53</v>
      </c>
      <c r="B16" s="142">
        <v>2</v>
      </c>
      <c r="C16" s="38">
        <f>SUM(C11:C15)</f>
        <v>315000</v>
      </c>
      <c r="D16" s="39">
        <f>SUM(D11:D15)</f>
        <v>265556</v>
      </c>
      <c r="E16" s="38">
        <f>SUM(E11:E15)</f>
        <v>49444</v>
      </c>
      <c r="F16" s="142"/>
      <c r="G16" s="37"/>
      <c r="H16" s="142"/>
    </row>
    <row r="17" spans="1:8" ht="13.5" thickBot="1">
      <c r="A17" s="143"/>
      <c r="B17" s="28"/>
      <c r="C17" s="28"/>
      <c r="D17" s="28"/>
      <c r="E17" s="28"/>
      <c r="F17" s="28"/>
      <c r="G17" s="28"/>
      <c r="H17" s="28"/>
    </row>
    <row r="18" spans="1:8" ht="13.5" thickBot="1">
      <c r="A18" s="117" t="s">
        <v>127</v>
      </c>
      <c r="B18" s="118"/>
      <c r="C18" s="120" t="s">
        <v>123</v>
      </c>
      <c r="D18" s="120"/>
      <c r="E18" s="37"/>
      <c r="F18" s="119"/>
      <c r="G18" s="120" t="s">
        <v>124</v>
      </c>
      <c r="H18" s="144"/>
    </row>
    <row r="19" spans="1:8" ht="12.75">
      <c r="A19" s="122"/>
      <c r="B19" s="122" t="s">
        <v>125</v>
      </c>
      <c r="C19" s="123" t="s">
        <v>126</v>
      </c>
      <c r="D19" s="124" t="s">
        <v>93</v>
      </c>
      <c r="E19" s="125" t="s">
        <v>94</v>
      </c>
      <c r="F19" s="126" t="s">
        <v>126</v>
      </c>
      <c r="G19" s="127" t="s">
        <v>93</v>
      </c>
      <c r="H19" s="145" t="s">
        <v>94</v>
      </c>
    </row>
    <row r="20" spans="1:8" ht="12.75">
      <c r="A20" s="129" t="s">
        <v>69</v>
      </c>
      <c r="B20" s="129">
        <v>1</v>
      </c>
      <c r="C20" s="130">
        <v>133000</v>
      </c>
      <c r="D20" s="16">
        <v>130342</v>
      </c>
      <c r="E20" s="131">
        <v>2658</v>
      </c>
      <c r="F20" s="146"/>
      <c r="G20" s="147"/>
      <c r="H20" s="148"/>
    </row>
    <row r="21" spans="1:8" ht="12.75">
      <c r="A21" s="129" t="s">
        <v>71</v>
      </c>
      <c r="B21" s="129">
        <v>3</v>
      </c>
      <c r="C21" s="130">
        <v>291000</v>
      </c>
      <c r="D21" s="16">
        <v>244740</v>
      </c>
      <c r="E21" s="131">
        <v>46260</v>
      </c>
      <c r="F21" s="130"/>
      <c r="G21" s="16"/>
      <c r="H21" s="131"/>
    </row>
    <row r="22" spans="1:8" ht="12.75">
      <c r="A22" s="129" t="s">
        <v>73</v>
      </c>
      <c r="B22" s="129">
        <v>2</v>
      </c>
      <c r="C22" s="130">
        <v>77000</v>
      </c>
      <c r="D22" s="16">
        <v>44837</v>
      </c>
      <c r="E22" s="131">
        <v>32163</v>
      </c>
      <c r="F22" s="130">
        <v>50000</v>
      </c>
      <c r="G22" s="16">
        <v>50000</v>
      </c>
      <c r="H22" s="131">
        <v>0</v>
      </c>
    </row>
    <row r="23" spans="1:8" ht="12.75">
      <c r="A23" s="129" t="s">
        <v>75</v>
      </c>
      <c r="B23" s="129">
        <v>2</v>
      </c>
      <c r="C23" s="130">
        <v>319000</v>
      </c>
      <c r="D23" s="16">
        <v>171544</v>
      </c>
      <c r="E23" s="131">
        <v>147456</v>
      </c>
      <c r="F23" s="130">
        <v>69000</v>
      </c>
      <c r="G23" s="16">
        <v>0</v>
      </c>
      <c r="H23" s="131">
        <v>69000</v>
      </c>
    </row>
    <row r="24" spans="1:8" ht="12.75">
      <c r="A24" s="129" t="s">
        <v>77</v>
      </c>
      <c r="B24" s="129">
        <v>1</v>
      </c>
      <c r="C24" s="130">
        <v>20000</v>
      </c>
      <c r="D24" s="16">
        <v>1200</v>
      </c>
      <c r="E24" s="131">
        <v>18800</v>
      </c>
      <c r="F24" s="130"/>
      <c r="G24" s="16"/>
      <c r="H24" s="131"/>
    </row>
    <row r="25" spans="1:8" ht="12.75">
      <c r="A25" s="129" t="s">
        <v>79</v>
      </c>
      <c r="B25" s="129">
        <v>2</v>
      </c>
      <c r="C25" s="130">
        <v>497000</v>
      </c>
      <c r="D25" s="16">
        <v>496317</v>
      </c>
      <c r="E25" s="131">
        <v>683</v>
      </c>
      <c r="F25" s="130"/>
      <c r="G25" s="16"/>
      <c r="H25" s="131"/>
    </row>
    <row r="26" spans="1:8" ht="12.75">
      <c r="A26" s="129" t="s">
        <v>81</v>
      </c>
      <c r="B26" s="129">
        <v>3</v>
      </c>
      <c r="C26" s="130">
        <v>214000</v>
      </c>
      <c r="D26" s="16">
        <v>213165</v>
      </c>
      <c r="E26" s="131">
        <v>835</v>
      </c>
      <c r="F26" s="130"/>
      <c r="G26" s="16"/>
      <c r="H26" s="131"/>
    </row>
    <row r="27" spans="1:8" ht="13.5" thickBot="1">
      <c r="A27" s="136" t="s">
        <v>83</v>
      </c>
      <c r="B27" s="136"/>
      <c r="C27" s="137"/>
      <c r="D27" s="57"/>
      <c r="E27" s="138"/>
      <c r="F27" s="137"/>
      <c r="G27" s="57"/>
      <c r="H27" s="138"/>
    </row>
    <row r="28" spans="1:8" ht="13.5" thickBot="1">
      <c r="A28" s="149" t="s">
        <v>53</v>
      </c>
      <c r="B28" s="37">
        <f>SUM(B20:B27)</f>
        <v>14</v>
      </c>
      <c r="C28" s="39">
        <f>SUM(C20:C27)</f>
        <v>1551000</v>
      </c>
      <c r="D28" s="38">
        <f>SUM(D20:D27)</f>
        <v>1302145</v>
      </c>
      <c r="E28" s="39">
        <f>SUM(E20:E27)</f>
        <v>248855</v>
      </c>
      <c r="F28" s="150">
        <f>SUM(F22:F27)</f>
        <v>119000</v>
      </c>
      <c r="G28" s="39">
        <f>SUM(G22:G27)</f>
        <v>50000</v>
      </c>
      <c r="H28" s="151">
        <f>SUM(H22:H27)</f>
        <v>69000</v>
      </c>
    </row>
    <row r="29" spans="1:8" ht="13.5" thickBot="1">
      <c r="A29" s="143"/>
      <c r="B29" s="28"/>
      <c r="C29" s="28"/>
      <c r="D29" s="28"/>
      <c r="E29" s="28"/>
      <c r="F29" s="28"/>
      <c r="G29" s="28"/>
      <c r="H29" s="28"/>
    </row>
    <row r="30" spans="1:8" ht="13.5" thickBot="1">
      <c r="A30" s="117" t="s">
        <v>128</v>
      </c>
      <c r="B30" s="118"/>
      <c r="C30" s="119" t="s">
        <v>123</v>
      </c>
      <c r="D30" s="120"/>
      <c r="E30" s="37"/>
      <c r="F30" s="119"/>
      <c r="G30" s="120" t="s">
        <v>124</v>
      </c>
      <c r="H30" s="144"/>
    </row>
    <row r="31" spans="1:8" ht="12.75">
      <c r="A31" s="122"/>
      <c r="B31" s="122" t="s">
        <v>125</v>
      </c>
      <c r="C31" s="123" t="s">
        <v>126</v>
      </c>
      <c r="D31" s="124" t="s">
        <v>93</v>
      </c>
      <c r="E31" s="125" t="s">
        <v>94</v>
      </c>
      <c r="F31" s="126" t="s">
        <v>126</v>
      </c>
      <c r="G31" s="127" t="s">
        <v>93</v>
      </c>
      <c r="H31" s="145" t="s">
        <v>94</v>
      </c>
    </row>
    <row r="32" spans="1:8" ht="12.75">
      <c r="A32" s="129" t="s">
        <v>69</v>
      </c>
      <c r="B32" s="129"/>
      <c r="C32" s="130"/>
      <c r="D32" s="16"/>
      <c r="E32" s="131"/>
      <c r="F32" s="146"/>
      <c r="G32" s="147"/>
      <c r="H32" s="148"/>
    </row>
    <row r="33" spans="1:8" ht="12.75">
      <c r="A33" s="129" t="s">
        <v>71</v>
      </c>
      <c r="B33" s="129">
        <v>4</v>
      </c>
      <c r="C33" s="130">
        <v>270000</v>
      </c>
      <c r="D33" s="16">
        <v>270000</v>
      </c>
      <c r="E33" s="131">
        <v>0</v>
      </c>
      <c r="F33" s="130"/>
      <c r="G33" s="16"/>
      <c r="H33" s="131"/>
    </row>
    <row r="34" spans="1:8" ht="12.75">
      <c r="A34" s="129" t="s">
        <v>73</v>
      </c>
      <c r="B34" s="129"/>
      <c r="C34" s="130"/>
      <c r="D34" s="16"/>
      <c r="E34" s="131"/>
      <c r="F34" s="130"/>
      <c r="G34" s="16"/>
      <c r="H34" s="131"/>
    </row>
    <row r="35" spans="1:8" ht="12.75">
      <c r="A35" s="129" t="s">
        <v>75</v>
      </c>
      <c r="B35" s="129"/>
      <c r="C35" s="130"/>
      <c r="D35" s="16"/>
      <c r="E35" s="131"/>
      <c r="F35" s="130"/>
      <c r="G35" s="16"/>
      <c r="H35" s="131"/>
    </row>
    <row r="36" spans="1:8" ht="12.75">
      <c r="A36" s="129" t="s">
        <v>77</v>
      </c>
      <c r="B36" s="129"/>
      <c r="C36" s="130"/>
      <c r="D36" s="16"/>
      <c r="E36" s="131"/>
      <c r="F36" s="130"/>
      <c r="G36" s="16"/>
      <c r="H36" s="131"/>
    </row>
    <row r="37" spans="1:8" ht="12.75">
      <c r="A37" s="129" t="s">
        <v>79</v>
      </c>
      <c r="B37" s="129">
        <v>4</v>
      </c>
      <c r="C37" s="130">
        <v>300000</v>
      </c>
      <c r="D37" s="16">
        <v>272731</v>
      </c>
      <c r="E37" s="131">
        <v>27269</v>
      </c>
      <c r="F37" s="130"/>
      <c r="G37" s="16"/>
      <c r="H37" s="131"/>
    </row>
    <row r="38" spans="1:8" ht="12.75">
      <c r="A38" s="129" t="s">
        <v>81</v>
      </c>
      <c r="B38" s="129">
        <v>2</v>
      </c>
      <c r="C38" s="130">
        <v>130000</v>
      </c>
      <c r="D38" s="16">
        <v>127183</v>
      </c>
      <c r="E38" s="131">
        <v>2817</v>
      </c>
      <c r="F38" s="130"/>
      <c r="G38" s="16"/>
      <c r="H38" s="131"/>
    </row>
    <row r="39" spans="1:8" ht="13.5" thickBot="1">
      <c r="A39" s="136" t="s">
        <v>83</v>
      </c>
      <c r="B39" s="136">
        <v>1</v>
      </c>
      <c r="C39" s="137">
        <v>50000</v>
      </c>
      <c r="D39" s="57">
        <v>50000</v>
      </c>
      <c r="E39" s="138">
        <v>0</v>
      </c>
      <c r="F39" s="137"/>
      <c r="G39" s="57"/>
      <c r="H39" s="138"/>
    </row>
    <row r="40" spans="1:8" ht="13.5" thickBot="1">
      <c r="A40" s="141" t="s">
        <v>53</v>
      </c>
      <c r="B40" s="142">
        <f>SUM(B33:B39)</f>
        <v>11</v>
      </c>
      <c r="C40" s="38">
        <f>SUM(C33:C39)</f>
        <v>750000</v>
      </c>
      <c r="D40" s="39">
        <f>SUM(D33:D39)</f>
        <v>719914</v>
      </c>
      <c r="E40" s="151">
        <f>SUM(E33:E39)</f>
        <v>30086</v>
      </c>
      <c r="F40" s="150"/>
      <c r="G40" s="39"/>
      <c r="H40" s="151"/>
    </row>
    <row r="41" spans="1:8" ht="13.5" thickBot="1">
      <c r="A41" s="143"/>
      <c r="B41" s="28"/>
      <c r="C41" s="28"/>
      <c r="D41" s="28"/>
      <c r="E41" s="28"/>
      <c r="F41" s="28"/>
      <c r="G41" s="28"/>
      <c r="H41" s="28"/>
    </row>
    <row r="42" spans="1:8" ht="13.5" thickBot="1">
      <c r="A42" s="117" t="s">
        <v>129</v>
      </c>
      <c r="B42" s="118"/>
      <c r="C42" s="119" t="s">
        <v>123</v>
      </c>
      <c r="D42" s="120"/>
      <c r="E42" s="37"/>
      <c r="F42" s="119"/>
      <c r="G42" s="120" t="s">
        <v>124</v>
      </c>
      <c r="H42" s="144"/>
    </row>
    <row r="43" spans="1:8" ht="12.75">
      <c r="A43" s="122"/>
      <c r="B43" s="122" t="s">
        <v>125</v>
      </c>
      <c r="C43" s="123" t="s">
        <v>126</v>
      </c>
      <c r="D43" s="124" t="s">
        <v>93</v>
      </c>
      <c r="E43" s="125" t="s">
        <v>94</v>
      </c>
      <c r="F43" s="126" t="s">
        <v>126</v>
      </c>
      <c r="G43" s="127" t="s">
        <v>93</v>
      </c>
      <c r="H43" s="145" t="s">
        <v>94</v>
      </c>
    </row>
    <row r="44" spans="1:8" ht="12.75">
      <c r="A44" s="129" t="s">
        <v>69</v>
      </c>
      <c r="B44" s="129"/>
      <c r="C44" s="130"/>
      <c r="D44" s="16"/>
      <c r="E44" s="131"/>
      <c r="F44" s="146"/>
      <c r="G44" s="147"/>
      <c r="H44" s="148"/>
    </row>
    <row r="45" spans="1:8" ht="12.75">
      <c r="A45" s="129" t="s">
        <v>71</v>
      </c>
      <c r="B45" s="129"/>
      <c r="C45" s="130"/>
      <c r="D45" s="16"/>
      <c r="E45" s="131"/>
      <c r="F45" s="130"/>
      <c r="G45" s="16"/>
      <c r="H45" s="131"/>
    </row>
    <row r="46" spans="1:8" ht="12.75">
      <c r="A46" s="129" t="s">
        <v>73</v>
      </c>
      <c r="B46" s="129"/>
      <c r="C46" s="130"/>
      <c r="D46" s="16"/>
      <c r="E46" s="131"/>
      <c r="F46" s="130"/>
      <c r="G46" s="16"/>
      <c r="H46" s="131"/>
    </row>
    <row r="47" spans="1:8" ht="12.75">
      <c r="A47" s="129" t="s">
        <v>75</v>
      </c>
      <c r="B47" s="129">
        <v>1</v>
      </c>
      <c r="C47" s="130">
        <v>51000</v>
      </c>
      <c r="D47" s="16">
        <v>50617</v>
      </c>
      <c r="E47" s="131">
        <v>383</v>
      </c>
      <c r="F47" s="130"/>
      <c r="G47" s="16"/>
      <c r="H47" s="131"/>
    </row>
    <row r="48" spans="1:8" ht="12.75">
      <c r="A48" s="129" t="s">
        <v>77</v>
      </c>
      <c r="B48" s="129">
        <v>1</v>
      </c>
      <c r="C48" s="130">
        <v>243000</v>
      </c>
      <c r="D48" s="16">
        <v>169164</v>
      </c>
      <c r="E48" s="131">
        <v>73836</v>
      </c>
      <c r="F48" s="130">
        <v>79000</v>
      </c>
      <c r="G48" s="16">
        <v>34629</v>
      </c>
      <c r="H48" s="131">
        <v>44371</v>
      </c>
    </row>
    <row r="49" spans="1:8" ht="12.75">
      <c r="A49" s="129" t="s">
        <v>79</v>
      </c>
      <c r="B49" s="129"/>
      <c r="C49" s="130"/>
      <c r="D49" s="16"/>
      <c r="E49" s="131"/>
      <c r="F49" s="130"/>
      <c r="G49" s="16"/>
      <c r="H49" s="131"/>
    </row>
    <row r="50" spans="1:8" ht="12.75">
      <c r="A50" s="129" t="s">
        <v>81</v>
      </c>
      <c r="B50" s="129"/>
      <c r="C50" s="130"/>
      <c r="D50" s="16"/>
      <c r="E50" s="131"/>
      <c r="F50" s="130"/>
      <c r="G50" s="16"/>
      <c r="H50" s="131"/>
    </row>
    <row r="51" spans="1:8" ht="13.5" thickBot="1">
      <c r="A51" s="136" t="s">
        <v>83</v>
      </c>
      <c r="B51" s="136"/>
      <c r="C51" s="137"/>
      <c r="D51" s="57"/>
      <c r="E51" s="138"/>
      <c r="F51" s="137"/>
      <c r="G51" s="57"/>
      <c r="H51" s="138"/>
    </row>
    <row r="52" spans="1:8" ht="13.5" thickBot="1">
      <c r="A52" s="141" t="s">
        <v>53</v>
      </c>
      <c r="B52" s="142">
        <f>SUM(B47:B51)</f>
        <v>2</v>
      </c>
      <c r="C52" s="38">
        <f>SUM(C47:C51)</f>
        <v>294000</v>
      </c>
      <c r="D52" s="39">
        <f>SUM(D47:D51)</f>
        <v>219781</v>
      </c>
      <c r="E52" s="152">
        <f>SUM(E47:E51)</f>
        <v>74219</v>
      </c>
      <c r="F52" s="39">
        <f>SUM(F48:F51)</f>
        <v>79000</v>
      </c>
      <c r="G52" s="38">
        <f>SUM(G48:G51)</f>
        <v>34629</v>
      </c>
      <c r="H52" s="39">
        <f>SUM(H48:H51)</f>
        <v>44371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4"/>
  <sheetViews>
    <sheetView workbookViewId="0" topLeftCell="A1">
      <selection activeCell="K17" sqref="K17"/>
    </sheetView>
  </sheetViews>
  <sheetFormatPr defaultColWidth="9.140625" defaultRowHeight="12.75"/>
  <cols>
    <col min="1" max="1" width="49.57421875" style="0" bestFit="1" customWidth="1"/>
    <col min="2" max="2" width="8.00390625" style="0" bestFit="1" customWidth="1"/>
    <col min="5" max="5" width="10.28125" style="0" bestFit="1" customWidth="1"/>
  </cols>
  <sheetData>
    <row r="2" spans="1:5" ht="18">
      <c r="A2" s="153" t="s">
        <v>130</v>
      </c>
      <c r="B2" s="153"/>
      <c r="C2" s="154" t="s">
        <v>131</v>
      </c>
      <c r="D2" s="4"/>
      <c r="E2" s="4" t="s">
        <v>132</v>
      </c>
    </row>
    <row r="3" spans="1:5" ht="12.75">
      <c r="A3" s="2"/>
      <c r="B3" s="2"/>
      <c r="C3" s="4"/>
      <c r="D3" s="4"/>
      <c r="E3" s="4" t="s">
        <v>1</v>
      </c>
    </row>
    <row r="4" spans="1:5" ht="12.75">
      <c r="A4" s="2"/>
      <c r="B4" s="2"/>
      <c r="C4" s="4"/>
      <c r="D4" s="4"/>
      <c r="E4" s="4"/>
    </row>
    <row r="5" spans="1:5" ht="12.75">
      <c r="A5" s="111" t="s">
        <v>133</v>
      </c>
      <c r="B5" s="111" t="s">
        <v>134</v>
      </c>
      <c r="C5" s="16" t="s">
        <v>126</v>
      </c>
      <c r="D5" s="16" t="s">
        <v>93</v>
      </c>
      <c r="E5" s="16" t="s">
        <v>94</v>
      </c>
    </row>
    <row r="6" spans="1:5" ht="12.75">
      <c r="A6" s="111" t="s">
        <v>135</v>
      </c>
      <c r="B6" s="111" t="s">
        <v>136</v>
      </c>
      <c r="C6" s="16">
        <v>4329600</v>
      </c>
      <c r="D6" s="16">
        <v>4329600</v>
      </c>
      <c r="E6" s="16">
        <f>C6-D6</f>
        <v>0</v>
      </c>
    </row>
    <row r="7" spans="1:5" ht="12.75">
      <c r="A7" s="111" t="s">
        <v>137</v>
      </c>
      <c r="B7" s="111" t="s">
        <v>138</v>
      </c>
      <c r="C7" s="16">
        <v>2098000</v>
      </c>
      <c r="D7" s="16">
        <v>1785000</v>
      </c>
      <c r="E7" s="16">
        <f>C7-D7</f>
        <v>313000</v>
      </c>
    </row>
    <row r="8" spans="1:5" ht="12.75">
      <c r="A8" s="33"/>
      <c r="B8" s="33"/>
      <c r="C8" s="29"/>
      <c r="D8" s="29"/>
      <c r="E8" s="29"/>
    </row>
    <row r="9" spans="1:5" ht="12.75">
      <c r="A9" s="2"/>
      <c r="B9" s="2"/>
      <c r="C9" s="4"/>
      <c r="D9" s="4"/>
      <c r="E9" s="4"/>
    </row>
    <row r="10" spans="1:5" ht="12.75">
      <c r="A10" s="2" t="s">
        <v>139</v>
      </c>
      <c r="B10" s="2"/>
      <c r="C10" s="4"/>
      <c r="D10" s="4"/>
      <c r="E10" s="4"/>
    </row>
    <row r="11" spans="1:5" ht="12.75">
      <c r="A11" s="111" t="s">
        <v>140</v>
      </c>
      <c r="B11" s="111" t="s">
        <v>141</v>
      </c>
      <c r="C11" s="16">
        <v>5336126</v>
      </c>
      <c r="D11" s="16">
        <v>4818514</v>
      </c>
      <c r="E11" s="16">
        <f>C11-D11</f>
        <v>517612</v>
      </c>
    </row>
    <row r="12" spans="1:5" ht="12.75">
      <c r="A12" s="33"/>
      <c r="B12" s="33"/>
      <c r="C12" s="29"/>
      <c r="D12" s="29"/>
      <c r="E12" s="29"/>
    </row>
    <row r="13" spans="1:5" ht="12.75">
      <c r="A13" s="2"/>
      <c r="B13" s="2"/>
      <c r="C13" s="4"/>
      <c r="D13" s="4"/>
      <c r="E13" s="4"/>
    </row>
    <row r="14" spans="1:5" ht="12.75">
      <c r="A14" s="2"/>
      <c r="B14" s="2"/>
      <c r="C14" s="4"/>
      <c r="D14" s="4"/>
      <c r="E14" s="4"/>
    </row>
    <row r="15" spans="1:5" ht="12.75">
      <c r="A15" s="111" t="s">
        <v>142</v>
      </c>
      <c r="B15" s="111" t="s">
        <v>143</v>
      </c>
      <c r="C15" s="16">
        <v>1858900</v>
      </c>
      <c r="D15" s="16">
        <v>1744663.52</v>
      </c>
      <c r="E15" s="16">
        <f>C15-D15</f>
        <v>114236.47999999998</v>
      </c>
    </row>
    <row r="16" spans="1:5" ht="12.75">
      <c r="A16" s="111" t="s">
        <v>144</v>
      </c>
      <c r="B16" s="111"/>
      <c r="C16" s="16">
        <v>667000</v>
      </c>
      <c r="D16" s="16">
        <v>667000</v>
      </c>
      <c r="E16" s="16">
        <f>C16-D16</f>
        <v>0</v>
      </c>
    </row>
    <row r="17" spans="1:5" ht="12.75">
      <c r="A17" s="111" t="s">
        <v>145</v>
      </c>
      <c r="B17" s="111"/>
      <c r="C17" s="16">
        <v>1191900</v>
      </c>
      <c r="D17" s="16">
        <v>1077664</v>
      </c>
      <c r="E17" s="16">
        <f>C17-D17</f>
        <v>114236</v>
      </c>
    </row>
    <row r="18" spans="1:5" ht="12.75">
      <c r="A18" s="2"/>
      <c r="B18" s="2"/>
      <c r="C18" s="4"/>
      <c r="D18" s="4"/>
      <c r="E18" s="4"/>
    </row>
    <row r="19" spans="1:5" ht="12.75">
      <c r="A19" s="2"/>
      <c r="B19" s="2"/>
      <c r="C19" s="4"/>
      <c r="D19" s="4"/>
      <c r="E19" s="4"/>
    </row>
    <row r="20" spans="1:5" ht="12.75">
      <c r="A20" s="111" t="s">
        <v>146</v>
      </c>
      <c r="B20" s="111" t="s">
        <v>6</v>
      </c>
      <c r="C20" s="16">
        <v>76000</v>
      </c>
      <c r="D20" s="16">
        <v>72453</v>
      </c>
      <c r="E20" s="16">
        <v>3547</v>
      </c>
    </row>
    <row r="21" spans="1:5" ht="12.75">
      <c r="A21" s="2"/>
      <c r="B21" s="2"/>
      <c r="C21" s="4"/>
      <c r="D21" s="4"/>
      <c r="E21" s="4"/>
    </row>
    <row r="22" spans="1:5" ht="12.75">
      <c r="A22" s="111" t="s">
        <v>147</v>
      </c>
      <c r="B22" s="111" t="s">
        <v>148</v>
      </c>
      <c r="C22" s="16">
        <v>78000</v>
      </c>
      <c r="D22" s="16">
        <v>72000</v>
      </c>
      <c r="E22" s="16">
        <v>6000</v>
      </c>
    </row>
    <row r="23" spans="1:5" ht="12.75">
      <c r="A23" s="111" t="s">
        <v>149</v>
      </c>
      <c r="B23" s="111"/>
      <c r="C23" s="16">
        <v>18000</v>
      </c>
      <c r="D23" s="16">
        <v>18000</v>
      </c>
      <c r="E23" s="16">
        <v>0</v>
      </c>
    </row>
    <row r="24" spans="1:5" ht="12.75">
      <c r="A24" s="111" t="s">
        <v>150</v>
      </c>
      <c r="B24" s="111"/>
      <c r="C24" s="16">
        <v>60000</v>
      </c>
      <c r="D24" s="16">
        <v>54000</v>
      </c>
      <c r="E24" s="16">
        <v>6000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7">
      <selection activeCell="J23" sqref="J23"/>
    </sheetView>
  </sheetViews>
  <sheetFormatPr defaultColWidth="9.140625" defaultRowHeight="12.75"/>
  <cols>
    <col min="1" max="1" width="22.00390625" style="0" customWidth="1"/>
    <col min="2" max="2" width="13.28125" style="0" bestFit="1" customWidth="1"/>
    <col min="3" max="5" width="13.57421875" style="0" bestFit="1" customWidth="1"/>
    <col min="6" max="6" width="15.8515625" style="0" bestFit="1" customWidth="1"/>
    <col min="7" max="7" width="10.8515625" style="0" bestFit="1" customWidth="1"/>
  </cols>
  <sheetData>
    <row r="2" spans="1:7" ht="15.75">
      <c r="A2" s="155" t="s">
        <v>151</v>
      </c>
      <c r="B2" s="155"/>
      <c r="C2" s="155"/>
      <c r="D2" s="155"/>
      <c r="E2" s="28"/>
      <c r="F2" s="28"/>
      <c r="G2" s="28"/>
    </row>
    <row r="3" spans="1:7" ht="15">
      <c r="A3" s="156"/>
      <c r="B3" s="156"/>
      <c r="C3" s="156"/>
      <c r="D3" s="156"/>
      <c r="E3" s="156"/>
      <c r="G3" t="s">
        <v>152</v>
      </c>
    </row>
    <row r="5" spans="1:7" ht="12.75">
      <c r="A5" s="157" t="s">
        <v>153</v>
      </c>
      <c r="B5" s="157"/>
      <c r="C5" s="157"/>
      <c r="D5" s="157"/>
      <c r="E5" s="157"/>
      <c r="F5" s="157"/>
      <c r="G5" s="157"/>
    </row>
    <row r="6" ht="13.5" thickBot="1">
      <c r="G6" t="s">
        <v>154</v>
      </c>
    </row>
    <row r="7" spans="1:7" ht="12.75">
      <c r="A7" s="158"/>
      <c r="B7" s="40"/>
      <c r="C7" s="159" t="s">
        <v>155</v>
      </c>
      <c r="D7" s="41"/>
      <c r="E7" s="41"/>
      <c r="F7" s="41"/>
      <c r="G7" s="160"/>
    </row>
    <row r="8" spans="1:7" ht="13.5" thickBot="1">
      <c r="A8" s="161"/>
      <c r="B8" s="162" t="s">
        <v>9</v>
      </c>
      <c r="C8" s="163" t="s">
        <v>156</v>
      </c>
      <c r="D8" s="163" t="s">
        <v>157</v>
      </c>
      <c r="E8" s="163" t="s">
        <v>158</v>
      </c>
      <c r="F8" s="163" t="s">
        <v>159</v>
      </c>
      <c r="G8" s="164" t="s">
        <v>53</v>
      </c>
    </row>
    <row r="9" spans="1:7" ht="12.75">
      <c r="A9" s="165" t="s">
        <v>160</v>
      </c>
      <c r="B9" s="166">
        <v>7912</v>
      </c>
      <c r="C9" s="11">
        <v>60</v>
      </c>
      <c r="D9" s="11">
        <v>8049</v>
      </c>
      <c r="E9" s="11">
        <v>106</v>
      </c>
      <c r="F9" s="11">
        <v>2114</v>
      </c>
      <c r="G9" s="167">
        <f>B9+C9+D9+E9+F9</f>
        <v>18241</v>
      </c>
    </row>
    <row r="10" spans="1:7" ht="12.75">
      <c r="A10" s="165" t="s">
        <v>161</v>
      </c>
      <c r="B10" s="130">
        <v>3157</v>
      </c>
      <c r="C10" s="16">
        <v>1090</v>
      </c>
      <c r="D10" s="16">
        <v>5552</v>
      </c>
      <c r="E10" s="16">
        <v>2</v>
      </c>
      <c r="F10" s="16">
        <v>898</v>
      </c>
      <c r="G10" s="167">
        <f>B10+C10+D10+E10+F10</f>
        <v>10699</v>
      </c>
    </row>
    <row r="11" spans="1:7" ht="13.5" thickBot="1">
      <c r="A11" s="168" t="s">
        <v>162</v>
      </c>
      <c r="B11" s="137">
        <v>9177</v>
      </c>
      <c r="C11" s="57">
        <v>58</v>
      </c>
      <c r="D11" s="57">
        <v>7684</v>
      </c>
      <c r="E11" s="57">
        <v>7</v>
      </c>
      <c r="F11" s="57">
        <v>2118</v>
      </c>
      <c r="G11" s="167">
        <f>B11+C11+D11+E11+F11</f>
        <v>19044</v>
      </c>
    </row>
    <row r="12" spans="1:7" ht="13.5" thickBot="1">
      <c r="A12" s="142" t="s">
        <v>94</v>
      </c>
      <c r="B12" s="169">
        <v>1892</v>
      </c>
      <c r="C12" s="169">
        <v>1092</v>
      </c>
      <c r="D12" s="169">
        <v>5917</v>
      </c>
      <c r="E12" s="169">
        <v>101</v>
      </c>
      <c r="F12" s="169">
        <v>894</v>
      </c>
      <c r="G12" s="167">
        <f>B12+C12+D12+E12+F12</f>
        <v>9896</v>
      </c>
    </row>
    <row r="16" spans="1:7" ht="12.75">
      <c r="A16" s="157" t="s">
        <v>163</v>
      </c>
      <c r="B16" s="157"/>
      <c r="C16" s="2"/>
      <c r="D16" s="2"/>
      <c r="E16" s="2"/>
      <c r="F16" s="2"/>
      <c r="G16" s="2"/>
    </row>
    <row r="17" ht="13.5" thickBot="1">
      <c r="D17" t="s">
        <v>154</v>
      </c>
    </row>
    <row r="18" spans="1:6" ht="12.75">
      <c r="A18" s="40"/>
      <c r="B18" s="40"/>
      <c r="C18" s="159" t="s">
        <v>164</v>
      </c>
      <c r="D18" s="170" t="s">
        <v>53</v>
      </c>
      <c r="E18" s="28"/>
      <c r="F18" s="28"/>
    </row>
    <row r="19" spans="1:7" ht="13.5" thickBot="1">
      <c r="A19" s="171"/>
      <c r="B19" s="162" t="s">
        <v>165</v>
      </c>
      <c r="C19" s="172" t="s">
        <v>166</v>
      </c>
      <c r="D19" s="161"/>
      <c r="E19" s="33"/>
      <c r="F19" s="33"/>
      <c r="G19" s="2"/>
    </row>
    <row r="20" spans="1:6" ht="12.75">
      <c r="A20" s="129" t="s">
        <v>160</v>
      </c>
      <c r="B20" s="166">
        <v>2213</v>
      </c>
      <c r="C20" s="9">
        <v>2516</v>
      </c>
      <c r="D20" s="19">
        <f>B20+C20</f>
        <v>4729</v>
      </c>
      <c r="E20" s="28"/>
      <c r="F20" s="28"/>
    </row>
    <row r="21" spans="1:6" ht="12.75">
      <c r="A21" s="129" t="s">
        <v>161</v>
      </c>
      <c r="B21" s="130">
        <v>804</v>
      </c>
      <c r="C21" s="14">
        <v>4314</v>
      </c>
      <c r="D21" s="19">
        <f>B21+C21</f>
        <v>5118</v>
      </c>
      <c r="E21" s="28"/>
      <c r="F21" s="28"/>
    </row>
    <row r="22" spans="1:6" ht="13.5" thickBot="1">
      <c r="A22" s="136" t="s">
        <v>162</v>
      </c>
      <c r="B22" s="137">
        <v>2114</v>
      </c>
      <c r="C22" s="173">
        <v>3137</v>
      </c>
      <c r="D22" s="19">
        <f>B22+C22</f>
        <v>5251</v>
      </c>
      <c r="E22" s="28"/>
      <c r="F22" s="28"/>
    </row>
    <row r="23" spans="1:6" ht="13.5" thickBot="1">
      <c r="A23" s="36" t="s">
        <v>94</v>
      </c>
      <c r="B23" s="169">
        <v>903</v>
      </c>
      <c r="C23" s="174">
        <v>3693</v>
      </c>
      <c r="D23" s="88">
        <f>B23+C23</f>
        <v>4596</v>
      </c>
      <c r="E23" s="28"/>
      <c r="F23" s="28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89"/>
  <sheetViews>
    <sheetView tabSelected="1" workbookViewId="0" topLeftCell="A76">
      <selection activeCell="H16" sqref="H16"/>
    </sheetView>
  </sheetViews>
  <sheetFormatPr defaultColWidth="9.140625" defaultRowHeight="12.75"/>
  <cols>
    <col min="1" max="1" width="18.140625" style="0" customWidth="1"/>
    <col min="2" max="2" width="28.00390625" style="0" bestFit="1" customWidth="1"/>
    <col min="3" max="3" width="21.00390625" style="0" customWidth="1"/>
    <col min="4" max="4" width="11.28125" style="0" bestFit="1" customWidth="1"/>
  </cols>
  <sheetData>
    <row r="2" spans="1:4" ht="15">
      <c r="A2" s="156" t="s">
        <v>167</v>
      </c>
      <c r="D2" t="s">
        <v>168</v>
      </c>
    </row>
    <row r="5" spans="1:3" ht="12.75">
      <c r="A5" s="4"/>
      <c r="C5" s="4"/>
    </row>
    <row r="6" spans="1:3" ht="12.75">
      <c r="A6" s="4"/>
      <c r="C6" s="4"/>
    </row>
    <row r="7" spans="1:3" ht="12.75">
      <c r="A7" s="4"/>
      <c r="C7" s="4"/>
    </row>
    <row r="8" spans="1:3" ht="12.75">
      <c r="A8" s="4"/>
      <c r="C8" s="4"/>
    </row>
    <row r="9" spans="1:3" ht="12.75">
      <c r="A9" s="4"/>
      <c r="C9" s="4"/>
    </row>
    <row r="10" spans="1:3" ht="12.75">
      <c r="A10" s="4"/>
      <c r="C10" s="4"/>
    </row>
    <row r="11" ht="13.5" thickBot="1">
      <c r="C11" s="4"/>
    </row>
    <row r="12" spans="1:3" ht="13.5" thickBot="1">
      <c r="A12" s="40"/>
      <c r="B12" s="119" t="s">
        <v>169</v>
      </c>
      <c r="C12" s="151"/>
    </row>
    <row r="13" spans="1:3" ht="13.5" thickBot="1">
      <c r="A13" s="175" t="s">
        <v>170</v>
      </c>
      <c r="B13" s="176" t="s">
        <v>171</v>
      </c>
      <c r="C13" s="177" t="s">
        <v>172</v>
      </c>
    </row>
    <row r="14" spans="1:3" ht="12.75">
      <c r="A14" s="178">
        <v>501001</v>
      </c>
      <c r="B14" s="71" t="s">
        <v>173</v>
      </c>
      <c r="C14" s="167">
        <v>33796</v>
      </c>
    </row>
    <row r="15" spans="1:3" ht="12.75">
      <c r="A15" s="134">
        <v>501003</v>
      </c>
      <c r="B15" s="99" t="s">
        <v>174</v>
      </c>
      <c r="C15" s="131">
        <v>280125</v>
      </c>
    </row>
    <row r="16" spans="1:3" ht="12.75">
      <c r="A16" s="134">
        <v>501004</v>
      </c>
      <c r="B16" s="99" t="s">
        <v>175</v>
      </c>
      <c r="C16" s="131">
        <v>29165</v>
      </c>
    </row>
    <row r="17" spans="1:3" ht="12.75">
      <c r="A17" s="134">
        <v>501007</v>
      </c>
      <c r="B17" s="99" t="s">
        <v>176</v>
      </c>
      <c r="C17" s="131">
        <v>18574</v>
      </c>
    </row>
    <row r="18" spans="1:3" ht="12.75">
      <c r="A18" s="134">
        <v>501008</v>
      </c>
      <c r="B18" s="99" t="s">
        <v>177</v>
      </c>
      <c r="C18" s="131">
        <v>60096</v>
      </c>
    </row>
    <row r="19" spans="1:3" ht="12.75">
      <c r="A19" s="134">
        <v>501009</v>
      </c>
      <c r="B19" s="99" t="s">
        <v>178</v>
      </c>
      <c r="C19" s="131">
        <v>31572</v>
      </c>
    </row>
    <row r="20" spans="1:3" ht="12.75">
      <c r="A20" s="134">
        <v>501011</v>
      </c>
      <c r="B20" s="99" t="s">
        <v>179</v>
      </c>
      <c r="C20" s="131">
        <v>181242</v>
      </c>
    </row>
    <row r="21" spans="1:3" ht="12.75">
      <c r="A21" s="134">
        <v>501012</v>
      </c>
      <c r="B21" s="99" t="s">
        <v>180</v>
      </c>
      <c r="C21" s="131">
        <v>321747</v>
      </c>
    </row>
    <row r="22" spans="1:3" ht="12.75">
      <c r="A22" s="134">
        <v>501013</v>
      </c>
      <c r="B22" s="99" t="s">
        <v>181</v>
      </c>
      <c r="C22" s="131">
        <v>73045</v>
      </c>
    </row>
    <row r="23" spans="1:3" ht="12.75">
      <c r="A23" s="134">
        <v>501015</v>
      </c>
      <c r="B23" s="99" t="s">
        <v>182</v>
      </c>
      <c r="C23" s="131">
        <v>28971</v>
      </c>
    </row>
    <row r="24" spans="1:3" ht="12.75">
      <c r="A24" s="134">
        <v>501099</v>
      </c>
      <c r="B24" s="99" t="s">
        <v>183</v>
      </c>
      <c r="C24" s="131">
        <v>110820</v>
      </c>
    </row>
    <row r="25" spans="1:3" ht="12.75">
      <c r="A25" s="134">
        <v>502001</v>
      </c>
      <c r="B25" s="99" t="s">
        <v>184</v>
      </c>
      <c r="C25" s="131">
        <v>244709</v>
      </c>
    </row>
    <row r="26" spans="1:3" ht="12.75">
      <c r="A26" s="134">
        <v>502002</v>
      </c>
      <c r="B26" s="99" t="s">
        <v>185</v>
      </c>
      <c r="C26" s="131">
        <v>829006</v>
      </c>
    </row>
    <row r="27" spans="1:3" ht="12.75">
      <c r="A27" s="134">
        <v>502003</v>
      </c>
      <c r="B27" s="99" t="s">
        <v>186</v>
      </c>
      <c r="C27" s="131">
        <v>491898</v>
      </c>
    </row>
    <row r="28" spans="1:3" ht="12.75">
      <c r="A28" s="134">
        <v>511001</v>
      </c>
      <c r="B28" s="99" t="s">
        <v>187</v>
      </c>
      <c r="C28" s="131">
        <v>1242178</v>
      </c>
    </row>
    <row r="29" spans="1:3" ht="12.75">
      <c r="A29" s="134">
        <v>511002</v>
      </c>
      <c r="B29" s="99" t="s">
        <v>188</v>
      </c>
      <c r="C29" s="131">
        <v>50632</v>
      </c>
    </row>
    <row r="30" spans="1:3" ht="12.75">
      <c r="A30" s="134">
        <v>511004</v>
      </c>
      <c r="B30" s="99" t="s">
        <v>189</v>
      </c>
      <c r="C30" s="131">
        <v>30953</v>
      </c>
    </row>
    <row r="31" spans="1:3" ht="12.75">
      <c r="A31" s="134">
        <v>511099</v>
      </c>
      <c r="B31" s="99" t="s">
        <v>190</v>
      </c>
      <c r="C31" s="131">
        <v>181619</v>
      </c>
    </row>
    <row r="32" spans="1:3" ht="12.75">
      <c r="A32" s="134">
        <v>512001</v>
      </c>
      <c r="B32" s="99" t="s">
        <v>191</v>
      </c>
      <c r="C32" s="131">
        <v>186410</v>
      </c>
    </row>
    <row r="33" spans="1:3" ht="12.75">
      <c r="A33" s="134">
        <v>512002</v>
      </c>
      <c r="B33" s="99" t="s">
        <v>192</v>
      </c>
      <c r="C33" s="131">
        <v>127476</v>
      </c>
    </row>
    <row r="34" spans="1:3" ht="12.75">
      <c r="A34" s="134">
        <v>513000</v>
      </c>
      <c r="B34" s="99" t="s">
        <v>193</v>
      </c>
      <c r="C34" s="131">
        <v>57251</v>
      </c>
    </row>
    <row r="35" spans="1:3" ht="12.75">
      <c r="A35" s="134">
        <v>518001</v>
      </c>
      <c r="B35" s="99" t="s">
        <v>194</v>
      </c>
      <c r="C35" s="131">
        <v>21000</v>
      </c>
    </row>
    <row r="36" spans="1:3" ht="12.75">
      <c r="A36" s="134">
        <v>518003</v>
      </c>
      <c r="B36" s="99" t="s">
        <v>195</v>
      </c>
      <c r="C36" s="131">
        <v>59914</v>
      </c>
    </row>
    <row r="37" spans="1:3" ht="12.75">
      <c r="A37" s="134">
        <v>518004</v>
      </c>
      <c r="B37" s="99" t="s">
        <v>196</v>
      </c>
      <c r="C37" s="131">
        <v>72304</v>
      </c>
    </row>
    <row r="38" spans="1:3" ht="12.75">
      <c r="A38" s="134">
        <v>518005</v>
      </c>
      <c r="B38" s="99" t="s">
        <v>197</v>
      </c>
      <c r="C38" s="131">
        <v>5175</v>
      </c>
    </row>
    <row r="39" spans="1:3" ht="12.75">
      <c r="A39" s="134">
        <v>518006</v>
      </c>
      <c r="B39" s="99" t="s">
        <v>198</v>
      </c>
      <c r="C39" s="131">
        <v>289448</v>
      </c>
    </row>
    <row r="40" spans="1:3" ht="12.75">
      <c r="A40" s="134">
        <v>518007</v>
      </c>
      <c r="B40" s="99" t="s">
        <v>199</v>
      </c>
      <c r="C40" s="131">
        <v>18433</v>
      </c>
    </row>
    <row r="41" spans="1:3" ht="12.75">
      <c r="A41" s="134">
        <v>518008</v>
      </c>
      <c r="B41" s="99" t="s">
        <v>200</v>
      </c>
      <c r="C41" s="131">
        <v>20335</v>
      </c>
    </row>
    <row r="42" spans="1:3" ht="12.75">
      <c r="A42" s="134">
        <v>518009</v>
      </c>
      <c r="B42" s="99" t="s">
        <v>201</v>
      </c>
      <c r="C42" s="131">
        <v>3359</v>
      </c>
    </row>
    <row r="43" spans="1:3" ht="12.75">
      <c r="A43" s="134">
        <v>518010</v>
      </c>
      <c r="B43" s="99" t="s">
        <v>202</v>
      </c>
      <c r="C43" s="131">
        <v>70830</v>
      </c>
    </row>
    <row r="44" spans="1:3" ht="12.75">
      <c r="A44" s="134">
        <v>518012</v>
      </c>
      <c r="B44" s="99" t="s">
        <v>203</v>
      </c>
      <c r="C44" s="131">
        <v>934</v>
      </c>
    </row>
    <row r="45" spans="1:3" ht="12.75">
      <c r="A45" s="134">
        <v>518013</v>
      </c>
      <c r="B45" s="99" t="s">
        <v>204</v>
      </c>
      <c r="C45" s="131">
        <v>700</v>
      </c>
    </row>
    <row r="46" spans="1:3" ht="12.75">
      <c r="A46" s="134">
        <v>518014</v>
      </c>
      <c r="B46" s="99" t="s">
        <v>205</v>
      </c>
      <c r="C46" s="131">
        <v>33644</v>
      </c>
    </row>
    <row r="47" spans="1:3" ht="12.75">
      <c r="A47" s="134">
        <v>518017</v>
      </c>
      <c r="B47" s="99" t="s">
        <v>206</v>
      </c>
      <c r="C47" s="131">
        <v>90421</v>
      </c>
    </row>
    <row r="48" spans="1:3" ht="12.75">
      <c r="A48" s="134">
        <v>518018</v>
      </c>
      <c r="B48" s="99" t="s">
        <v>207</v>
      </c>
      <c r="C48" s="131">
        <v>2900</v>
      </c>
    </row>
    <row r="49" spans="1:3" ht="12.75">
      <c r="A49" s="134">
        <v>518021</v>
      </c>
      <c r="B49" s="99" t="s">
        <v>208</v>
      </c>
      <c r="C49" s="131">
        <v>20743</v>
      </c>
    </row>
    <row r="50" spans="1:3" ht="12.75">
      <c r="A50" s="134">
        <v>518023</v>
      </c>
      <c r="B50" s="99" t="s">
        <v>209</v>
      </c>
      <c r="C50" s="131">
        <v>162005</v>
      </c>
    </row>
    <row r="51" spans="1:3" ht="12.75">
      <c r="A51" s="134">
        <v>518027</v>
      </c>
      <c r="B51" s="99" t="s">
        <v>210</v>
      </c>
      <c r="C51" s="131">
        <v>4398</v>
      </c>
    </row>
    <row r="52" spans="1:3" ht="12.75">
      <c r="A52" s="134">
        <v>518099</v>
      </c>
      <c r="B52" s="99" t="s">
        <v>211</v>
      </c>
      <c r="C52" s="131">
        <v>3402406</v>
      </c>
    </row>
    <row r="53" spans="1:3" ht="12.75">
      <c r="A53" s="134">
        <v>521000</v>
      </c>
      <c r="B53" s="99" t="s">
        <v>212</v>
      </c>
      <c r="C53" s="131">
        <v>8370632</v>
      </c>
    </row>
    <row r="54" spans="1:3" ht="12.75">
      <c r="A54" s="134">
        <v>524000</v>
      </c>
      <c r="B54" s="99" t="s">
        <v>213</v>
      </c>
      <c r="C54" s="131">
        <v>842851</v>
      </c>
    </row>
    <row r="55" spans="1:3" ht="12.75">
      <c r="A55" s="134">
        <v>527001</v>
      </c>
      <c r="B55" s="99" t="s">
        <v>214</v>
      </c>
      <c r="C55" s="131">
        <v>27882</v>
      </c>
    </row>
    <row r="56" spans="1:3" ht="12.75">
      <c r="A56" s="134">
        <v>527002</v>
      </c>
      <c r="B56" s="99" t="s">
        <v>215</v>
      </c>
      <c r="C56" s="131">
        <v>39171</v>
      </c>
    </row>
    <row r="57" spans="1:3" ht="12.75">
      <c r="A57" s="134">
        <v>527004</v>
      </c>
      <c r="B57" s="99" t="s">
        <v>216</v>
      </c>
      <c r="C57" s="131">
        <v>4988</v>
      </c>
    </row>
    <row r="58" spans="1:3" ht="12.75">
      <c r="A58" s="134">
        <v>532000</v>
      </c>
      <c r="B58" s="99" t="s">
        <v>217</v>
      </c>
      <c r="C58" s="131">
        <v>70378</v>
      </c>
    </row>
    <row r="59" spans="1:3" ht="12.75">
      <c r="A59" s="134">
        <v>542000</v>
      </c>
      <c r="B59" s="99" t="s">
        <v>218</v>
      </c>
      <c r="C59" s="131">
        <v>100946</v>
      </c>
    </row>
    <row r="60" spans="1:3" ht="12.75">
      <c r="A60" s="134">
        <v>543000</v>
      </c>
      <c r="B60" s="99" t="s">
        <v>219</v>
      </c>
      <c r="C60" s="131">
        <v>3485</v>
      </c>
    </row>
    <row r="61" spans="1:3" ht="12.75">
      <c r="A61" s="134">
        <v>545000</v>
      </c>
      <c r="B61" s="99" t="s">
        <v>220</v>
      </c>
      <c r="C61" s="131">
        <v>8847</v>
      </c>
    </row>
    <row r="62" spans="1:3" ht="12.75">
      <c r="A62" s="134">
        <v>549002</v>
      </c>
      <c r="B62" s="99" t="s">
        <v>221</v>
      </c>
      <c r="C62" s="131">
        <v>2129</v>
      </c>
    </row>
    <row r="63" spans="1:3" ht="12.75">
      <c r="A63" s="134">
        <v>549004</v>
      </c>
      <c r="B63" s="99" t="s">
        <v>222</v>
      </c>
      <c r="C63" s="131">
        <v>1119</v>
      </c>
    </row>
    <row r="64" spans="1:3" ht="12.75">
      <c r="A64" s="134">
        <v>549099</v>
      </c>
      <c r="B64" s="99" t="s">
        <v>223</v>
      </c>
      <c r="C64" s="131">
        <v>244293</v>
      </c>
    </row>
    <row r="65" spans="1:3" ht="12.75">
      <c r="A65" s="134">
        <v>551002</v>
      </c>
      <c r="B65" s="99" t="s">
        <v>224</v>
      </c>
      <c r="C65" s="131">
        <v>515403</v>
      </c>
    </row>
    <row r="66" spans="1:3" ht="12.75">
      <c r="A66" s="134">
        <v>570003</v>
      </c>
      <c r="B66" s="99" t="s">
        <v>225</v>
      </c>
      <c r="C66" s="135"/>
    </row>
    <row r="67" spans="1:3" ht="12.75">
      <c r="A67" s="134"/>
      <c r="B67" s="99" t="s">
        <v>226</v>
      </c>
      <c r="C67" s="131">
        <v>2951671</v>
      </c>
    </row>
    <row r="68" spans="1:3" ht="13.5" thickBot="1">
      <c r="A68" s="123">
        <v>591002</v>
      </c>
      <c r="B68" s="124" t="s">
        <v>227</v>
      </c>
      <c r="C68" s="179">
        <v>3859</v>
      </c>
    </row>
    <row r="69" spans="1:3" ht="13.5" thickBot="1">
      <c r="A69" s="180"/>
      <c r="B69" s="181" t="s">
        <v>228</v>
      </c>
      <c r="C69" s="182">
        <f>SUM(C14:C68)</f>
        <v>22077888</v>
      </c>
    </row>
    <row r="73" ht="12.75">
      <c r="D73" t="s">
        <v>229</v>
      </c>
    </row>
    <row r="74" spans="1:4" ht="12.75">
      <c r="A74" s="115" t="s">
        <v>230</v>
      </c>
      <c r="B74" s="115"/>
      <c r="C74" s="115"/>
      <c r="D74" s="115">
        <v>2008</v>
      </c>
    </row>
    <row r="75" ht="13.5" thickBot="1"/>
    <row r="76" spans="1:3" ht="12.75">
      <c r="A76" s="40"/>
      <c r="B76" s="183" t="s">
        <v>231</v>
      </c>
      <c r="C76" s="160"/>
    </row>
    <row r="77" spans="1:3" ht="12.75">
      <c r="A77" s="122" t="s">
        <v>170</v>
      </c>
      <c r="B77" s="139" t="s">
        <v>171</v>
      </c>
      <c r="C77" s="140" t="s">
        <v>172</v>
      </c>
    </row>
    <row r="78" spans="1:3" ht="12.75">
      <c r="A78" s="16">
        <v>602008</v>
      </c>
      <c r="B78" s="99" t="s">
        <v>232</v>
      </c>
      <c r="C78" s="99">
        <v>1489062</v>
      </c>
    </row>
    <row r="79" spans="1:3" ht="12.75">
      <c r="A79" s="166">
        <v>602099</v>
      </c>
      <c r="B79" s="71" t="s">
        <v>211</v>
      </c>
      <c r="C79" s="167">
        <v>15860232</v>
      </c>
    </row>
    <row r="80" spans="1:3" ht="12.75">
      <c r="A80" s="130">
        <v>644002</v>
      </c>
      <c r="B80" s="99" t="s">
        <v>233</v>
      </c>
      <c r="C80" s="131">
        <v>20347</v>
      </c>
    </row>
    <row r="81" spans="1:3" ht="12.75">
      <c r="A81" s="130">
        <v>645000</v>
      </c>
      <c r="B81" s="99" t="s">
        <v>234</v>
      </c>
      <c r="C81" s="131">
        <v>3</v>
      </c>
    </row>
    <row r="82" spans="1:3" ht="12.75">
      <c r="A82" s="130">
        <v>649007</v>
      </c>
      <c r="B82" s="99" t="s">
        <v>235</v>
      </c>
      <c r="C82" s="131">
        <v>44032</v>
      </c>
    </row>
    <row r="83" spans="1:3" ht="12.75">
      <c r="A83" s="130">
        <v>649099</v>
      </c>
      <c r="B83" s="99" t="s">
        <v>236</v>
      </c>
      <c r="C83" s="131">
        <v>57444</v>
      </c>
    </row>
    <row r="84" spans="1:3" ht="12.75">
      <c r="A84" s="130">
        <v>658000</v>
      </c>
      <c r="B84" s="99" t="s">
        <v>237</v>
      </c>
      <c r="C84" s="131">
        <v>3212347</v>
      </c>
    </row>
    <row r="85" spans="1:3" ht="12.75">
      <c r="A85" s="137">
        <v>649013</v>
      </c>
      <c r="B85" s="20" t="s">
        <v>238</v>
      </c>
      <c r="C85" s="138">
        <v>32746</v>
      </c>
    </row>
    <row r="86" spans="1:3" ht="13.5" thickBot="1">
      <c r="A86" s="137">
        <v>670000</v>
      </c>
      <c r="B86" s="20" t="s">
        <v>239</v>
      </c>
      <c r="C86" s="138">
        <v>1912603</v>
      </c>
    </row>
    <row r="87" spans="1:3" ht="13.5" thickBot="1">
      <c r="A87" s="184"/>
      <c r="B87" s="181" t="s">
        <v>240</v>
      </c>
      <c r="C87" s="182">
        <f>C78+C79+C80+C81+C82+C83+C84+C85+C86</f>
        <v>22628816</v>
      </c>
    </row>
    <row r="88" ht="13.5" thickBot="1">
      <c r="C88" s="4"/>
    </row>
    <row r="89" spans="2:3" ht="13.5" thickBot="1">
      <c r="B89" s="180" t="s">
        <v>241</v>
      </c>
      <c r="C89" s="182">
        <f>C87-C69</f>
        <v>550928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holkova</dc:creator>
  <cp:keywords/>
  <dc:description/>
  <cp:lastModifiedBy>Kovalik</cp:lastModifiedBy>
  <cp:lastPrinted>2009-03-26T06:31:14Z</cp:lastPrinted>
  <dcterms:created xsi:type="dcterms:W3CDTF">2009-03-14T18:07:15Z</dcterms:created>
  <dcterms:modified xsi:type="dcterms:W3CDTF">2009-03-26T06:42:08Z</dcterms:modified>
  <cp:category/>
  <cp:version/>
  <cp:contentType/>
  <cp:contentStatus/>
</cp:coreProperties>
</file>