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loha_181015\Prodekan\FVG\Granty UNIZA\Refundačkové výzvy\"/>
    </mc:Choice>
  </mc:AlternateContent>
  <xr:revisionPtr revIDLastSave="0" documentId="13_ncr:1_{19CAF122-F518-4D89-BF9D-E053DD8BDF20}" xr6:coauthVersionLast="47" xr6:coauthVersionMax="47" xr10:uidLastSave="{00000000-0000-0000-0000-000000000000}"/>
  <bookViews>
    <workbookView xWindow="28680" yWindow="-120" windowWidth="19440" windowHeight="15000" xr2:uid="{3FB51C5E-90E4-4822-991C-52909B0ECE28}"/>
  </bookViews>
  <sheets>
    <sheet name="Projekt MVP" sheetId="1" r:id="rId1"/>
  </sheets>
  <definedNames>
    <definedName name="_xlnm.Print_Area" localSheetId="0">'Projekt MVP'!$A$1:$I$40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H35" i="1"/>
  <c r="I36" i="1"/>
  <c r="I37" i="1"/>
  <c r="I38" i="1"/>
  <c r="I35" i="1"/>
  <c r="G28" i="1"/>
  <c r="F28" i="1"/>
  <c r="E28" i="1"/>
  <c r="G27" i="1"/>
  <c r="F27" i="1"/>
  <c r="E27" i="1"/>
  <c r="G26" i="1"/>
  <c r="F26" i="1"/>
  <c r="E26" i="1"/>
  <c r="I26" i="1" s="1"/>
  <c r="G25" i="1"/>
  <c r="G29" i="1" s="1"/>
  <c r="F25" i="1"/>
  <c r="J7" i="1"/>
  <c r="J8" i="1"/>
  <c r="J9" i="1"/>
  <c r="J10" i="1"/>
  <c r="J11" i="1"/>
  <c r="J12" i="1"/>
  <c r="J13" i="1"/>
  <c r="J6" i="1"/>
  <c r="G7" i="1"/>
  <c r="F7" i="1"/>
  <c r="E7" i="1"/>
  <c r="H6" i="1"/>
  <c r="G6" i="1"/>
  <c r="F6" i="1"/>
  <c r="E6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H7" i="1"/>
  <c r="E8" i="1"/>
  <c r="E9" i="1"/>
  <c r="E10" i="1"/>
  <c r="E11" i="1"/>
  <c r="E12" i="1"/>
  <c r="E13" i="1"/>
  <c r="E29" i="1" l="1"/>
  <c r="I28" i="1"/>
  <c r="I27" i="1"/>
  <c r="F29" i="1"/>
  <c r="H37" i="1"/>
  <c r="I39" i="1"/>
  <c r="I40" i="1" s="1"/>
  <c r="I25" i="1"/>
  <c r="I29" i="1" s="1"/>
  <c r="G14" i="1"/>
  <c r="E14" i="1"/>
  <c r="F14" i="1"/>
  <c r="H14" i="1"/>
  <c r="I10" i="1"/>
  <c r="I9" i="1"/>
  <c r="I13" i="1"/>
  <c r="I12" i="1"/>
  <c r="I8" i="1"/>
  <c r="I11" i="1"/>
  <c r="I6" i="1"/>
  <c r="I7" i="1"/>
  <c r="I15" i="1" l="1"/>
  <c r="I14" i="1"/>
  <c r="I31" i="1" s="1"/>
  <c r="H15" i="1" l="1"/>
  <c r="I32" i="1"/>
</calcChain>
</file>

<file path=xl/sharedStrings.xml><?xml version="1.0" encoding="utf-8"?>
<sst xmlns="http://schemas.openxmlformats.org/spreadsheetml/2006/main" count="62" uniqueCount="48">
  <si>
    <t>Grantový systém UNIZA - projekt na podporu mladých vedeckých pracovníkov FRI</t>
  </si>
  <si>
    <t>Mzdové výdavky</t>
  </si>
  <si>
    <t>Riešiteľ 1</t>
  </si>
  <si>
    <t>Riešiteľ 2</t>
  </si>
  <si>
    <t>Riešiteľ 3</t>
  </si>
  <si>
    <t>Riešiteľ 4</t>
  </si>
  <si>
    <t>Riešiteľ 5</t>
  </si>
  <si>
    <t>Riešiteľ 6</t>
  </si>
  <si>
    <t>Riešiteľ 7</t>
  </si>
  <si>
    <t>Meno a priezvisko</t>
  </si>
  <si>
    <t>Tarifná mzda</t>
  </si>
  <si>
    <t>1. rok</t>
  </si>
  <si>
    <t>1. rok
mesačný príplatok</t>
  </si>
  <si>
    <t>2. rok
mesačný príplatok</t>
  </si>
  <si>
    <t>3. rok
mesačný príplatok</t>
  </si>
  <si>
    <t>Celkom</t>
  </si>
  <si>
    <t>Pozícia</t>
  </si>
  <si>
    <t>áno</t>
  </si>
  <si>
    <t>nie</t>
  </si>
  <si>
    <t>Zodp.riešiteľ</t>
  </si>
  <si>
    <t>Vek 40+ (Á/N)</t>
  </si>
  <si>
    <t>Mzdové výdavky na členov kolektívu vo veku 40+ je max. 20 % z celkového rozpočtu</t>
  </si>
  <si>
    <t xml:space="preserve">Formulár prepočíta maximálne hodnoty odmeny, je možné ručne editovať nižšie hodnoty. </t>
  </si>
  <si>
    <t>Maximálna výška mesačného príplatku vrátane odvodov zamestnávateľa je 350 € mesačne.</t>
  </si>
  <si>
    <t>Mimoriadna odmena po riešení (max. výška)</t>
  </si>
  <si>
    <t>Mzdové náklady spolu</t>
  </si>
  <si>
    <t>Bežné výdavky</t>
  </si>
  <si>
    <t>Cestovné a vložné</t>
  </si>
  <si>
    <t>Materiál</t>
  </si>
  <si>
    <t>Publikačné poplatky</t>
  </si>
  <si>
    <t>ostatné výdavky</t>
  </si>
  <si>
    <t>Špecifikácia položky</t>
  </si>
  <si>
    <t>2. rok</t>
  </si>
  <si>
    <t>3. rok</t>
  </si>
  <si>
    <t>Bežné výdavky spolu</t>
  </si>
  <si>
    <t>Celková výška plánovaného rozpočtu</t>
  </si>
  <si>
    <t>Z toho mzdové náklady pre riešiteľov vo veku 40+</t>
  </si>
  <si>
    <t>Publikačné výstupy</t>
  </si>
  <si>
    <t>Q1 WoS</t>
  </si>
  <si>
    <t>Q2 WoS</t>
  </si>
  <si>
    <t>Q3 WoS</t>
  </si>
  <si>
    <t>Patent, úžitkový vzor</t>
  </si>
  <si>
    <t>Maximálna výška mesačného príplatku: Zodp.riešiteľ - 1. rok - 15 percent, ostatné roky - 35 percent; ostatní riešitelia - 1. rok - 10 percent, ostatné roky - 30 percent</t>
  </si>
  <si>
    <r>
      <t xml:space="preserve">Mesačný príplatok je vrátane odvodov zamestnávateľa, pre riešiteľa je príplatok - </t>
    </r>
    <r>
      <rPr>
        <i/>
        <sz val="9"/>
        <color theme="1"/>
        <rFont val="Calibri"/>
        <family val="2"/>
        <charset val="238"/>
        <scheme val="minor"/>
      </rPr>
      <t>% príplatku * tarif.mzda /1,352</t>
    </r>
  </si>
  <si>
    <t>Kategória</t>
  </si>
  <si>
    <t>Spolu</t>
  </si>
  <si>
    <t>Splnené min.</t>
  </si>
  <si>
    <t>Rozpočet pre projekt na podporu mladých vedeckých pracovníkov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</si>
</sst>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/>
    <xf numFmtId="0" fontId="2" fillId="7" borderId="0" xfId="0" applyFont="1" applyFill="1"/>
    <xf numFmtId="0" fontId="0" fillId="7" borderId="0" xfId="0" applyFill="1"/>
    <xf numFmtId="0" fontId="8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horizontal="right"/>
    </xf>
    <xf numFmtId="164" fontId="0" fillId="7" borderId="0" xfId="0" applyNumberFormat="1" applyFill="1" applyBorder="1" applyAlignment="1"/>
    <xf numFmtId="0" fontId="0" fillId="7" borderId="0" xfId="0" applyFill="1" applyBorder="1"/>
    <xf numFmtId="164" fontId="0" fillId="7" borderId="0" xfId="0" applyNumberFormat="1" applyFill="1" applyBorder="1"/>
    <xf numFmtId="0" fontId="0" fillId="4" borderId="1" xfId="0" applyFill="1" applyBorder="1"/>
    <xf numFmtId="164" fontId="0" fillId="4" borderId="2" xfId="0" applyNumberFormat="1" applyFont="1" applyFill="1" applyBorder="1"/>
    <xf numFmtId="164" fontId="0" fillId="0" borderId="6" xfId="0" applyNumberFormat="1" applyBorder="1"/>
    <xf numFmtId="164" fontId="9" fillId="6" borderId="5" xfId="0" applyNumberFormat="1" applyFont="1" applyFill="1" applyBorder="1"/>
    <xf numFmtId="164" fontId="0" fillId="4" borderId="1" xfId="0" applyNumberFormat="1" applyFill="1" applyBorder="1"/>
    <xf numFmtId="164" fontId="3" fillId="8" borderId="5" xfId="0" applyNumberFormat="1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0" fillId="9" borderId="2" xfId="0" applyFill="1" applyBorder="1"/>
    <xf numFmtId="164" fontId="6" fillId="3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1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0" fillId="9" borderId="1" xfId="0" applyFill="1" applyBorder="1"/>
    <xf numFmtId="0" fontId="5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12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7" borderId="0" xfId="0" applyFont="1" applyFill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04C-B549-4C7D-A41E-672C750CCA03}">
  <sheetPr>
    <pageSetUpPr fitToPage="1"/>
  </sheetPr>
  <dimension ref="A1:AH87"/>
  <sheetViews>
    <sheetView tabSelected="1" workbookViewId="0">
      <selection activeCell="D18" sqref="D18"/>
    </sheetView>
  </sheetViews>
  <sheetFormatPr defaultRowHeight="15" x14ac:dyDescent="0.25"/>
  <cols>
    <col min="1" max="1" width="11.28515625" customWidth="1"/>
    <col min="2" max="2" width="32.140625" customWidth="1"/>
    <col min="3" max="3" width="6" customWidth="1"/>
    <col min="4" max="4" width="10.42578125" bestFit="1" customWidth="1"/>
    <col min="5" max="5" width="10.28515625" bestFit="1" customWidth="1"/>
    <col min="8" max="8" width="12.5703125" customWidth="1"/>
    <col min="9" max="9" width="19.42578125" customWidth="1"/>
    <col min="10" max="10" width="3.85546875" customWidth="1"/>
  </cols>
  <sheetData>
    <row r="1" spans="1:34" ht="18.75" x14ac:dyDescent="0.3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13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13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6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x14ac:dyDescent="0.2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" customFormat="1" ht="51.75" customHeight="1" x14ac:dyDescent="0.25">
      <c r="A5" s="3" t="s">
        <v>16</v>
      </c>
      <c r="B5" s="4" t="s">
        <v>9</v>
      </c>
      <c r="C5" s="4" t="s">
        <v>20</v>
      </c>
      <c r="D5" s="4" t="s">
        <v>10</v>
      </c>
      <c r="E5" s="30" t="s">
        <v>12</v>
      </c>
      <c r="F5" s="30" t="s">
        <v>13</v>
      </c>
      <c r="G5" s="30" t="s">
        <v>14</v>
      </c>
      <c r="H5" s="30" t="s">
        <v>24</v>
      </c>
      <c r="I5" s="11" t="s">
        <v>15</v>
      </c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7" t="s">
        <v>19</v>
      </c>
      <c r="B6" s="8"/>
      <c r="C6" s="10" t="s">
        <v>18</v>
      </c>
      <c r="D6" s="9"/>
      <c r="E6" s="5">
        <f>IF(0.15*$D$6&gt;350,350,0.15*$D$6)</f>
        <v>0</v>
      </c>
      <c r="F6" s="5">
        <f>IF(0.35*$D$6&gt;350,350,0.35*$D$6)</f>
        <v>0</v>
      </c>
      <c r="G6" s="5">
        <f>IF(0.35*$D$6&gt;350,350,0.35*$D$6)</f>
        <v>0</v>
      </c>
      <c r="H6" s="5">
        <f>D6</f>
        <v>0</v>
      </c>
      <c r="I6" s="6">
        <f>E6*12+F6*12+G6*12+H6</f>
        <v>0</v>
      </c>
      <c r="J6" s="13">
        <f>IF(C6="nie",0,1)</f>
        <v>0</v>
      </c>
      <c r="K6" s="13"/>
      <c r="L6" s="13" t="s">
        <v>17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x14ac:dyDescent="0.25">
      <c r="A7" s="7" t="s">
        <v>2</v>
      </c>
      <c r="B7" s="8"/>
      <c r="C7" s="10" t="s">
        <v>18</v>
      </c>
      <c r="D7" s="9"/>
      <c r="E7" s="5">
        <f>IF(0.1*$D7&gt;350,350,0.1*$D7)</f>
        <v>0</v>
      </c>
      <c r="F7" s="5">
        <f>IF(0.3*$D7&gt;350,350,0.3*$D7)</f>
        <v>0</v>
      </c>
      <c r="G7" s="5">
        <f>IF(0.3*$D7&gt;350,350,0.3*$D7)</f>
        <v>0</v>
      </c>
      <c r="H7" s="5">
        <f>D7*0.5</f>
        <v>0</v>
      </c>
      <c r="I7" s="6">
        <f t="shared" ref="I7:I13" si="0">E7*12+F7*12+G7*12+H7</f>
        <v>0</v>
      </c>
      <c r="J7" s="13">
        <f t="shared" ref="J7:J13" si="1">IF(C7="nie",0,1)</f>
        <v>0</v>
      </c>
      <c r="K7" s="13"/>
      <c r="L7" s="13" t="s">
        <v>18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x14ac:dyDescent="0.25">
      <c r="A8" s="7" t="s">
        <v>3</v>
      </c>
      <c r="B8" s="8"/>
      <c r="C8" s="10" t="s">
        <v>18</v>
      </c>
      <c r="D8" s="9"/>
      <c r="E8" s="5">
        <f t="shared" ref="E8:E13" si="2">0.1*D8</f>
        <v>0</v>
      </c>
      <c r="F8" s="5">
        <f t="shared" ref="F8:F13" si="3">0.3*D8</f>
        <v>0</v>
      </c>
      <c r="G8" s="5">
        <f t="shared" ref="G8:G13" si="4">0.3*D8</f>
        <v>0</v>
      </c>
      <c r="H8" s="5">
        <f t="shared" ref="H8:H13" si="5">D8*0.5</f>
        <v>0</v>
      </c>
      <c r="I8" s="6">
        <f t="shared" si="0"/>
        <v>0</v>
      </c>
      <c r="J8" s="13">
        <f t="shared" si="1"/>
        <v>0</v>
      </c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x14ac:dyDescent="0.25">
      <c r="A9" s="7" t="s">
        <v>4</v>
      </c>
      <c r="B9" s="8"/>
      <c r="C9" s="10" t="s">
        <v>18</v>
      </c>
      <c r="D9" s="9"/>
      <c r="E9" s="5">
        <f t="shared" si="2"/>
        <v>0</v>
      </c>
      <c r="F9" s="5">
        <f t="shared" si="3"/>
        <v>0</v>
      </c>
      <c r="G9" s="5">
        <f t="shared" si="4"/>
        <v>0</v>
      </c>
      <c r="H9" s="5">
        <f t="shared" si="5"/>
        <v>0</v>
      </c>
      <c r="I9" s="6">
        <f t="shared" si="0"/>
        <v>0</v>
      </c>
      <c r="J9" s="13">
        <f t="shared" si="1"/>
        <v>0</v>
      </c>
      <c r="K9" s="13"/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x14ac:dyDescent="0.25">
      <c r="A10" s="7" t="s">
        <v>5</v>
      </c>
      <c r="B10" s="8"/>
      <c r="C10" s="10" t="s">
        <v>18</v>
      </c>
      <c r="D10" s="9"/>
      <c r="E10" s="5">
        <f t="shared" si="2"/>
        <v>0</v>
      </c>
      <c r="F10" s="5">
        <f t="shared" si="3"/>
        <v>0</v>
      </c>
      <c r="G10" s="5">
        <f t="shared" si="4"/>
        <v>0</v>
      </c>
      <c r="H10" s="5">
        <f t="shared" si="5"/>
        <v>0</v>
      </c>
      <c r="I10" s="6">
        <f t="shared" si="0"/>
        <v>0</v>
      </c>
      <c r="J10" s="13">
        <f t="shared" si="1"/>
        <v>0</v>
      </c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5">
      <c r="A11" s="7" t="s">
        <v>6</v>
      </c>
      <c r="B11" s="8"/>
      <c r="C11" s="10" t="s">
        <v>18</v>
      </c>
      <c r="D11" s="9"/>
      <c r="E11" s="5">
        <f t="shared" si="2"/>
        <v>0</v>
      </c>
      <c r="F11" s="5">
        <f t="shared" si="3"/>
        <v>0</v>
      </c>
      <c r="G11" s="5">
        <f t="shared" si="4"/>
        <v>0</v>
      </c>
      <c r="H11" s="5">
        <f t="shared" si="5"/>
        <v>0</v>
      </c>
      <c r="I11" s="6">
        <f t="shared" si="0"/>
        <v>0</v>
      </c>
      <c r="J11" s="13">
        <f t="shared" si="1"/>
        <v>0</v>
      </c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x14ac:dyDescent="0.25">
      <c r="A12" s="7" t="s">
        <v>7</v>
      </c>
      <c r="B12" s="8"/>
      <c r="C12" s="10" t="s">
        <v>18</v>
      </c>
      <c r="D12" s="9"/>
      <c r="E12" s="5">
        <f t="shared" si="2"/>
        <v>0</v>
      </c>
      <c r="F12" s="5">
        <f t="shared" si="3"/>
        <v>0</v>
      </c>
      <c r="G12" s="5">
        <f t="shared" si="4"/>
        <v>0</v>
      </c>
      <c r="H12" s="5">
        <f t="shared" si="5"/>
        <v>0</v>
      </c>
      <c r="I12" s="6">
        <f t="shared" si="0"/>
        <v>0</v>
      </c>
      <c r="J12" s="13">
        <f t="shared" si="1"/>
        <v>0</v>
      </c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.75" thickBot="1" x14ac:dyDescent="0.3">
      <c r="A13" s="7" t="s">
        <v>8</v>
      </c>
      <c r="B13" s="8"/>
      <c r="C13" s="10" t="s">
        <v>18</v>
      </c>
      <c r="D13" s="9"/>
      <c r="E13" s="5">
        <f t="shared" si="2"/>
        <v>0</v>
      </c>
      <c r="F13" s="5">
        <f t="shared" si="3"/>
        <v>0</v>
      </c>
      <c r="G13" s="5">
        <f t="shared" si="4"/>
        <v>0</v>
      </c>
      <c r="H13" s="5">
        <f t="shared" si="5"/>
        <v>0</v>
      </c>
      <c r="I13" s="6">
        <f t="shared" si="0"/>
        <v>0</v>
      </c>
      <c r="J13" s="13">
        <f t="shared" si="1"/>
        <v>0</v>
      </c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6.5" thickBot="1" x14ac:dyDescent="0.3">
      <c r="A14" s="48" t="s">
        <v>25</v>
      </c>
      <c r="B14" s="48"/>
      <c r="C14" s="48"/>
      <c r="D14" s="48"/>
      <c r="E14" s="12">
        <f>SUM(E6:E13)</f>
        <v>0</v>
      </c>
      <c r="F14" s="12">
        <f>SUM(F6:F13)</f>
        <v>0</v>
      </c>
      <c r="G14" s="12">
        <f>SUM(G6:G13)</f>
        <v>0</v>
      </c>
      <c r="H14" s="22">
        <f>SUM(H6:H13)</f>
        <v>0</v>
      </c>
      <c r="I14" s="24">
        <f>SUM(I6:I13)</f>
        <v>0</v>
      </c>
      <c r="J14" s="13"/>
      <c r="K14" s="13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x14ac:dyDescent="0.25">
      <c r="A15" s="59" t="s">
        <v>36</v>
      </c>
      <c r="B15" s="60"/>
      <c r="C15" s="60"/>
      <c r="D15" s="60"/>
      <c r="E15" s="60"/>
      <c r="F15" s="60"/>
      <c r="G15" s="61"/>
      <c r="H15" s="43" t="e">
        <f>IF(I15/I31&gt;0.2,"nad limit",I15/I31)</f>
        <v>#DIV/0!</v>
      </c>
      <c r="I15" s="23">
        <f>J6*I6+J7*I7+J8*I8+J9*I9+J10*I10+J11*I11+J12*I12+J13*I13</f>
        <v>0</v>
      </c>
      <c r="J15" s="13"/>
      <c r="K15" s="13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7.5" customHeight="1" x14ac:dyDescent="0.25">
      <c r="A16" s="17"/>
      <c r="B16" s="17"/>
      <c r="C16" s="17"/>
      <c r="D16" s="18"/>
      <c r="E16" s="19"/>
      <c r="F16" s="19"/>
      <c r="G16" s="19"/>
      <c r="H16" s="19"/>
      <c r="I16" s="20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2" customHeight="1" x14ac:dyDescent="0.25">
      <c r="A17" s="32" t="s">
        <v>22</v>
      </c>
      <c r="B17" s="14"/>
      <c r="C17" s="14"/>
      <c r="D17" s="14"/>
      <c r="E17" s="14"/>
      <c r="F17" s="14"/>
      <c r="G17" s="14"/>
      <c r="H17" s="14"/>
      <c r="I17" s="14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2" customHeight="1" x14ac:dyDescent="0.25">
      <c r="A18" s="33" t="s">
        <v>43</v>
      </c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2" customHeight="1" x14ac:dyDescent="0.25">
      <c r="A19" s="33" t="s">
        <v>42</v>
      </c>
      <c r="B19" s="14"/>
      <c r="C19" s="14"/>
      <c r="D19" s="14"/>
      <c r="E19" s="14"/>
      <c r="F19" s="14"/>
      <c r="G19" s="14"/>
      <c r="H19" s="14"/>
      <c r="I19" s="14"/>
      <c r="J19" s="13"/>
      <c r="K19" s="13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2" customHeight="1" x14ac:dyDescent="0.25">
      <c r="A20" s="32" t="s">
        <v>23</v>
      </c>
      <c r="B20" s="14"/>
      <c r="C20" s="14"/>
      <c r="D20" s="14"/>
      <c r="E20" s="14"/>
      <c r="F20" s="14"/>
      <c r="G20" s="14"/>
      <c r="H20" s="14"/>
      <c r="I20" s="14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2" customHeight="1" x14ac:dyDescent="0.25">
      <c r="A21" s="32" t="s">
        <v>21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x14ac:dyDescent="0.25">
      <c r="A23" s="58" t="s">
        <v>26</v>
      </c>
      <c r="B23" s="58"/>
      <c r="C23" s="58"/>
      <c r="D23" s="58"/>
      <c r="E23" s="58"/>
      <c r="F23" s="58"/>
      <c r="G23" s="58"/>
      <c r="H23" s="58"/>
      <c r="I23" s="58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x14ac:dyDescent="0.25">
      <c r="A24" s="3"/>
      <c r="B24" s="62" t="s">
        <v>31</v>
      </c>
      <c r="C24" s="63"/>
      <c r="D24" s="64"/>
      <c r="E24" s="4" t="s">
        <v>11</v>
      </c>
      <c r="F24" s="4" t="s">
        <v>32</v>
      </c>
      <c r="G24" s="4" t="s">
        <v>33</v>
      </c>
      <c r="H24" s="27"/>
      <c r="I24" s="11" t="s">
        <v>15</v>
      </c>
      <c r="J24" s="13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26.25" customHeight="1" x14ac:dyDescent="0.25">
      <c r="A25" s="2" t="s">
        <v>27</v>
      </c>
      <c r="B25" s="53"/>
      <c r="C25" s="54"/>
      <c r="D25" s="55"/>
      <c r="E25" s="29">
        <v>0</v>
      </c>
      <c r="F25" s="29">
        <f>IF(0.35*$D$6&gt;350,350,0.35*$D$6)</f>
        <v>0</v>
      </c>
      <c r="G25" s="29">
        <f>IF(0.35*$D$6&gt;350,350,0.35*$D$6)</f>
        <v>0</v>
      </c>
      <c r="H25" s="5"/>
      <c r="I25" s="6">
        <f>E25+F25+G25</f>
        <v>0</v>
      </c>
      <c r="J25" s="13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26.25" customHeight="1" x14ac:dyDescent="0.25">
      <c r="A26" s="2" t="s">
        <v>28</v>
      </c>
      <c r="B26" s="53"/>
      <c r="C26" s="54"/>
      <c r="D26" s="55"/>
      <c r="E26" s="29">
        <f>IF(0.1*$D26&gt;350,350,0.1*$D26)</f>
        <v>0</v>
      </c>
      <c r="F26" s="29">
        <f>IF(0.3*$D26&gt;350,350,0.3*$D26)</f>
        <v>0</v>
      </c>
      <c r="G26" s="29">
        <f>IF(0.3*$D26&gt;350,350,0.3*$D26)</f>
        <v>0</v>
      </c>
      <c r="H26" s="5"/>
      <c r="I26" s="6">
        <f t="shared" ref="I26:I28" si="6">E26+F26+G26</f>
        <v>0</v>
      </c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6.25" customHeight="1" x14ac:dyDescent="0.25">
      <c r="A27" s="2" t="s">
        <v>29</v>
      </c>
      <c r="B27" s="53"/>
      <c r="C27" s="54"/>
      <c r="D27" s="55"/>
      <c r="E27" s="29">
        <f t="shared" ref="E27:E28" si="7">0.1*D27</f>
        <v>0</v>
      </c>
      <c r="F27" s="29">
        <f t="shared" ref="F27:F28" si="8">0.3*D27</f>
        <v>0</v>
      </c>
      <c r="G27" s="29">
        <f t="shared" ref="G27:G28" si="9">0.3*D27</f>
        <v>0</v>
      </c>
      <c r="H27" s="5"/>
      <c r="I27" s="6">
        <f t="shared" si="6"/>
        <v>0</v>
      </c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26.25" customHeight="1" thickBot="1" x14ac:dyDescent="0.3">
      <c r="A28" s="2" t="s">
        <v>30</v>
      </c>
      <c r="B28" s="53"/>
      <c r="C28" s="54"/>
      <c r="D28" s="55"/>
      <c r="E28" s="29">
        <f t="shared" si="7"/>
        <v>0</v>
      </c>
      <c r="F28" s="29">
        <f t="shared" si="8"/>
        <v>0</v>
      </c>
      <c r="G28" s="29">
        <f t="shared" si="9"/>
        <v>0</v>
      </c>
      <c r="H28" s="5"/>
      <c r="I28" s="6">
        <f t="shared" si="6"/>
        <v>0</v>
      </c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6.5" thickBot="1" x14ac:dyDescent="0.3">
      <c r="A29" s="48" t="s">
        <v>34</v>
      </c>
      <c r="B29" s="48"/>
      <c r="C29" s="48"/>
      <c r="D29" s="48"/>
      <c r="E29" s="25">
        <f>SUM(E25:E28)</f>
        <v>0</v>
      </c>
      <c r="F29" s="25">
        <f t="shared" ref="F29:G29" si="10">SUM(F25:F28)</f>
        <v>0</v>
      </c>
      <c r="G29" s="25">
        <f t="shared" si="10"/>
        <v>0</v>
      </c>
      <c r="H29" s="28"/>
      <c r="I29" s="24">
        <f>I25+I26+I27+I28</f>
        <v>0</v>
      </c>
      <c r="J29" s="13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.75" thickBo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9.5" thickBot="1" x14ac:dyDescent="0.35">
      <c r="A31" s="49" t="s">
        <v>35</v>
      </c>
      <c r="B31" s="49"/>
      <c r="C31" s="49"/>
      <c r="D31" s="49"/>
      <c r="E31" s="49"/>
      <c r="F31" s="49"/>
      <c r="G31" s="49"/>
      <c r="H31" s="50"/>
      <c r="I31" s="26">
        <f>I29+I14</f>
        <v>0</v>
      </c>
      <c r="J31" s="13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x14ac:dyDescent="0.25">
      <c r="A32" s="14"/>
      <c r="B32" s="14"/>
      <c r="C32" s="14"/>
      <c r="D32" s="14"/>
      <c r="E32" s="14"/>
      <c r="F32" s="14"/>
      <c r="G32" s="14"/>
      <c r="H32" s="14"/>
      <c r="I32" s="39" t="str">
        <f>IF(I31&gt;40000,"Prekročil maximum","")</f>
        <v/>
      </c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x14ac:dyDescent="0.25">
      <c r="A33" s="14"/>
      <c r="B33" s="14"/>
      <c r="C33" s="31" t="s">
        <v>37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x14ac:dyDescent="0.25">
      <c r="A34" s="14"/>
      <c r="B34" s="14"/>
      <c r="C34" s="52" t="s">
        <v>44</v>
      </c>
      <c r="D34" s="52"/>
      <c r="E34" s="4" t="s">
        <v>11</v>
      </c>
      <c r="F34" s="4" t="s">
        <v>32</v>
      </c>
      <c r="G34" s="4" t="s">
        <v>33</v>
      </c>
      <c r="H34" s="27" t="s">
        <v>46</v>
      </c>
      <c r="I34" s="35" t="s">
        <v>15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x14ac:dyDescent="0.25">
      <c r="A35" s="14"/>
      <c r="B35" s="14"/>
      <c r="C35" s="51" t="s">
        <v>38</v>
      </c>
      <c r="D35" s="51"/>
      <c r="E35" s="38"/>
      <c r="F35" s="38"/>
      <c r="G35" s="38"/>
      <c r="H35" s="46" t="str">
        <f>IF(E35+F35+G35+E36+F36+G36&gt;=3,"áno","nie")</f>
        <v>nie</v>
      </c>
      <c r="I35" s="37">
        <f>E35+F35+G35</f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x14ac:dyDescent="0.25">
      <c r="A36" s="14"/>
      <c r="B36" s="14"/>
      <c r="C36" s="51" t="s">
        <v>39</v>
      </c>
      <c r="D36" s="51"/>
      <c r="E36" s="38"/>
      <c r="F36" s="38"/>
      <c r="G36" s="38"/>
      <c r="H36" s="47"/>
      <c r="I36" s="37">
        <f t="shared" ref="I36:I38" si="11">E36+F36+G36</f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x14ac:dyDescent="0.25">
      <c r="A37" s="14"/>
      <c r="B37" s="14"/>
      <c r="C37" s="51" t="s">
        <v>40</v>
      </c>
      <c r="D37" s="51"/>
      <c r="E37" s="38"/>
      <c r="F37" s="38"/>
      <c r="G37" s="38"/>
      <c r="H37" s="41" t="str">
        <f>IF(6-I35-I36-E37-F37-G37&lt;=0,"áno","nie")</f>
        <v>nie</v>
      </c>
      <c r="I37" s="37">
        <f t="shared" si="11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x14ac:dyDescent="0.25">
      <c r="A38" s="14"/>
      <c r="B38" s="14"/>
      <c r="C38" s="51" t="s">
        <v>41</v>
      </c>
      <c r="D38" s="51"/>
      <c r="E38" s="38"/>
      <c r="F38" s="38"/>
      <c r="G38" s="38"/>
      <c r="H38" s="42"/>
      <c r="I38" s="37">
        <f t="shared" si="11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x14ac:dyDescent="0.25">
      <c r="A39" s="14"/>
      <c r="B39" s="14"/>
      <c r="C39" s="44" t="s">
        <v>45</v>
      </c>
      <c r="D39" s="44"/>
      <c r="E39" s="21"/>
      <c r="F39" s="21"/>
      <c r="G39" s="21"/>
      <c r="H39" s="34"/>
      <c r="I39" s="36">
        <f>I35+I36+I37+I38</f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x14ac:dyDescent="0.25">
      <c r="A40" s="14"/>
      <c r="B40" s="14"/>
      <c r="C40" s="45" t="s">
        <v>46</v>
      </c>
      <c r="D40" s="45"/>
      <c r="E40" s="40" t="str">
        <f>IF(E35+E36+E37+E38&gt;=2,"áno","nie")</f>
        <v>nie</v>
      </c>
      <c r="F40" s="34"/>
      <c r="G40" s="34"/>
      <c r="H40" s="34"/>
      <c r="I40" s="40" t="str">
        <f>IF(I39&gt;=6,"áno","nie")</f>
        <v>nie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</sheetData>
  <mergeCells count="21">
    <mergeCell ref="B28:D28"/>
    <mergeCell ref="A2:I2"/>
    <mergeCell ref="A1:I1"/>
    <mergeCell ref="A4:I4"/>
    <mergeCell ref="A14:D14"/>
    <mergeCell ref="A15:G15"/>
    <mergeCell ref="A23:I23"/>
    <mergeCell ref="B24:D24"/>
    <mergeCell ref="B25:D25"/>
    <mergeCell ref="B26:D26"/>
    <mergeCell ref="B27:D27"/>
    <mergeCell ref="C39:D39"/>
    <mergeCell ref="C40:D40"/>
    <mergeCell ref="H35:H36"/>
    <mergeCell ref="A29:D29"/>
    <mergeCell ref="A31:H31"/>
    <mergeCell ref="C35:D35"/>
    <mergeCell ref="C36:D36"/>
    <mergeCell ref="C37:D37"/>
    <mergeCell ref="C38:D38"/>
    <mergeCell ref="C34:D34"/>
  </mergeCells>
  <phoneticPr fontId="4" type="noConversion"/>
  <dataValidations count="1">
    <dataValidation type="list" allowBlank="1" showInputMessage="1" showErrorMessage="1" sqref="C6:C13" xr:uid="{DDF311E5-67BE-4D56-86FD-31916652AD3F}">
      <formula1>$L$6:$L$7</formula1>
    </dataValidation>
  </dataValidation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Projekt MVP</vt:lpstr>
      <vt:lpstr>'Projekt MVP'!Oblasť_tlače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pc_user</cp:lastModifiedBy>
  <cp:lastPrinted>2021-01-25T22:56:45Z</cp:lastPrinted>
  <dcterms:created xsi:type="dcterms:W3CDTF">2021-01-25T21:45:52Z</dcterms:created>
  <dcterms:modified xsi:type="dcterms:W3CDTF">2021-08-11T11:14:57Z</dcterms:modified>
</cp:coreProperties>
</file>